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UDGET\Desktop\"/>
    </mc:Choice>
  </mc:AlternateContent>
  <bookViews>
    <workbookView xWindow="0" yWindow="0" windowWidth="16815" windowHeight="7755" activeTab="3"/>
  </bookViews>
  <sheets>
    <sheet name="OVERHEAD" sheetId="1" r:id="rId1"/>
    <sheet name="PERSONNEL" sheetId="2" r:id="rId2"/>
    <sheet name="CAPITAL" sheetId="3" r:id="rId3"/>
    <sheet name="REVENUE" sheetId="4" r:id="rId4"/>
  </sheets>
  <externalReferences>
    <externalReference r:id="rId5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2" i="4" l="1"/>
  <c r="G101" i="4"/>
  <c r="G100" i="4"/>
  <c r="G99" i="4"/>
  <c r="G98" i="4"/>
  <c r="G97" i="4"/>
  <c r="G96" i="4"/>
  <c r="G95" i="4"/>
  <c r="G94" i="4"/>
  <c r="G93" i="4"/>
  <c r="G92" i="4"/>
  <c r="G91" i="4"/>
  <c r="G90" i="4"/>
  <c r="G89" i="4"/>
  <c r="G88" i="4"/>
  <c r="G87" i="4"/>
  <c r="G86" i="4"/>
  <c r="G85" i="4"/>
  <c r="G84" i="4"/>
  <c r="G83" i="4"/>
  <c r="G82" i="4"/>
  <c r="G81" i="4"/>
  <c r="G80" i="4"/>
  <c r="G79" i="4"/>
  <c r="G78" i="4"/>
  <c r="G77" i="4"/>
  <c r="G76" i="4"/>
  <c r="G75" i="4"/>
  <c r="G74" i="4"/>
  <c r="G73" i="4"/>
  <c r="F72" i="4"/>
  <c r="G72" i="4" s="1"/>
  <c r="E72" i="4"/>
  <c r="D72" i="4"/>
  <c r="C72" i="4"/>
  <c r="G71" i="4"/>
  <c r="G70" i="4"/>
  <c r="G69" i="4"/>
  <c r="G68" i="4"/>
  <c r="G67" i="4"/>
  <c r="F66" i="4"/>
  <c r="G66" i="4" s="1"/>
  <c r="E66" i="4"/>
  <c r="D66" i="4"/>
  <c r="C66" i="4"/>
  <c r="G65" i="4"/>
  <c r="G64" i="4"/>
  <c r="G63" i="4"/>
  <c r="G62" i="4"/>
  <c r="G61" i="4"/>
  <c r="G60" i="4"/>
  <c r="G59" i="4"/>
  <c r="G58" i="4"/>
  <c r="G57" i="4"/>
  <c r="G56" i="4"/>
  <c r="G55" i="4"/>
  <c r="G54" i="4"/>
  <c r="G53" i="4"/>
  <c r="G52" i="4"/>
  <c r="G51" i="4"/>
  <c r="G50" i="4"/>
  <c r="G49" i="4"/>
  <c r="G48" i="4"/>
  <c r="G47" i="4"/>
  <c r="G46" i="4"/>
  <c r="G45" i="4"/>
  <c r="G44" i="4"/>
  <c r="G43" i="4"/>
  <c r="G42" i="4"/>
  <c r="G41" i="4"/>
  <c r="G40" i="4"/>
  <c r="G39" i="4"/>
  <c r="G38" i="4"/>
  <c r="F37" i="4"/>
  <c r="E37" i="4"/>
  <c r="G37" i="4" s="1"/>
  <c r="D37" i="4"/>
  <c r="C37" i="4"/>
  <c r="G36" i="4"/>
  <c r="G35" i="4"/>
  <c r="G34" i="4"/>
  <c r="G33" i="4"/>
  <c r="G32" i="4"/>
  <c r="G31" i="4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F9" i="4"/>
  <c r="G9" i="4" s="1"/>
  <c r="E9" i="4"/>
  <c r="D9" i="4"/>
  <c r="D7" i="4" s="1"/>
  <c r="C9" i="4"/>
  <c r="E7" i="4"/>
  <c r="C7" i="4"/>
  <c r="G7" i="4" l="1"/>
  <c r="F7" i="4"/>
  <c r="F128" i="3"/>
  <c r="E128" i="3"/>
  <c r="G128" i="3" s="1"/>
  <c r="H128" i="3" s="1"/>
  <c r="D128" i="3"/>
  <c r="C128" i="3"/>
  <c r="B128" i="3"/>
  <c r="H127" i="3"/>
  <c r="G127" i="3"/>
  <c r="B127" i="3"/>
  <c r="A127" i="3"/>
  <c r="H126" i="3"/>
  <c r="G126" i="3"/>
  <c r="B126" i="3"/>
  <c r="A126" i="3"/>
  <c r="H125" i="3"/>
  <c r="G125" i="3"/>
  <c r="B125" i="3"/>
  <c r="A125" i="3"/>
  <c r="H124" i="3"/>
  <c r="G124" i="3"/>
  <c r="B124" i="3"/>
  <c r="A124" i="3"/>
  <c r="H123" i="3"/>
  <c r="G123" i="3"/>
  <c r="B123" i="3"/>
  <c r="A123" i="3"/>
  <c r="H122" i="3"/>
  <c r="G122" i="3"/>
  <c r="B122" i="3"/>
  <c r="A122" i="3"/>
  <c r="H121" i="3"/>
  <c r="G121" i="3"/>
  <c r="B121" i="3"/>
  <c r="A121" i="3"/>
  <c r="H120" i="3"/>
  <c r="G120" i="3"/>
  <c r="B120" i="3"/>
  <c r="A120" i="3"/>
  <c r="H119" i="3"/>
  <c r="G119" i="3"/>
  <c r="B119" i="3"/>
  <c r="A119" i="3"/>
  <c r="H118" i="3"/>
  <c r="G118" i="3"/>
  <c r="B118" i="3"/>
  <c r="A118" i="3"/>
  <c r="H117" i="3"/>
  <c r="G117" i="3"/>
  <c r="B117" i="3"/>
  <c r="A117" i="3"/>
  <c r="H116" i="3"/>
  <c r="G116" i="3"/>
  <c r="B116" i="3"/>
  <c r="A116" i="3"/>
  <c r="H115" i="3"/>
  <c r="G115" i="3"/>
  <c r="B115" i="3"/>
  <c r="A115" i="3"/>
  <c r="H114" i="3"/>
  <c r="G114" i="3"/>
  <c r="B114" i="3"/>
  <c r="A114" i="3"/>
  <c r="H113" i="3"/>
  <c r="G113" i="3"/>
  <c r="B113" i="3"/>
  <c r="A113" i="3"/>
  <c r="H112" i="3"/>
  <c r="G112" i="3"/>
  <c r="B112" i="3"/>
  <c r="A112" i="3"/>
  <c r="H111" i="3"/>
  <c r="G111" i="3"/>
  <c r="B111" i="3"/>
  <c r="A111" i="3"/>
  <c r="H110" i="3"/>
  <c r="G110" i="3"/>
  <c r="B110" i="3"/>
  <c r="A110" i="3"/>
  <c r="H109" i="3"/>
  <c r="G109" i="3"/>
  <c r="B109" i="3"/>
  <c r="A109" i="3"/>
  <c r="H108" i="3"/>
  <c r="G108" i="3"/>
  <c r="B108" i="3"/>
  <c r="A108" i="3"/>
  <c r="H107" i="3"/>
  <c r="G107" i="3"/>
  <c r="B107" i="3"/>
  <c r="A107" i="3"/>
  <c r="H106" i="3"/>
  <c r="G106" i="3"/>
  <c r="B106" i="3"/>
  <c r="A106" i="3"/>
  <c r="H105" i="3"/>
  <c r="G105" i="3"/>
  <c r="B105" i="3"/>
  <c r="A105" i="3"/>
  <c r="H104" i="3"/>
  <c r="G104" i="3"/>
  <c r="B104" i="3"/>
  <c r="A104" i="3"/>
  <c r="H103" i="3"/>
  <c r="G103" i="3"/>
  <c r="B103" i="3"/>
  <c r="A103" i="3"/>
  <c r="H102" i="3"/>
  <c r="G102" i="3"/>
  <c r="B102" i="3"/>
  <c r="A102" i="3"/>
  <c r="H101" i="3"/>
  <c r="G101" i="3"/>
  <c r="B101" i="3"/>
  <c r="A101" i="3"/>
  <c r="H100" i="3"/>
  <c r="G100" i="3"/>
  <c r="B100" i="3"/>
  <c r="A100" i="3"/>
  <c r="H99" i="3"/>
  <c r="G99" i="3"/>
  <c r="B99" i="3"/>
  <c r="A99" i="3"/>
  <c r="H98" i="3"/>
  <c r="G98" i="3"/>
  <c r="B98" i="3"/>
  <c r="A98" i="3"/>
  <c r="H97" i="3"/>
  <c r="G97" i="3"/>
  <c r="B97" i="3"/>
  <c r="A97" i="3"/>
  <c r="H96" i="3"/>
  <c r="G96" i="3"/>
  <c r="B96" i="3"/>
  <c r="A96" i="3"/>
  <c r="G95" i="3"/>
  <c r="B95" i="3"/>
  <c r="A95" i="3"/>
  <c r="G94" i="3"/>
  <c r="B94" i="3"/>
  <c r="A94" i="3"/>
  <c r="G93" i="3"/>
  <c r="B93" i="3"/>
  <c r="A93" i="3"/>
  <c r="G92" i="3"/>
  <c r="B92" i="3"/>
  <c r="A92" i="3"/>
  <c r="G91" i="3"/>
  <c r="B91" i="3"/>
  <c r="A91" i="3"/>
  <c r="G90" i="3"/>
  <c r="H90" i="3" s="1"/>
  <c r="B90" i="3"/>
  <c r="A90" i="3"/>
  <c r="G89" i="3"/>
  <c r="H89" i="3" s="1"/>
  <c r="B89" i="3"/>
  <c r="A89" i="3"/>
  <c r="G88" i="3"/>
  <c r="H88" i="3" s="1"/>
  <c r="B88" i="3"/>
  <c r="A88" i="3"/>
  <c r="G87" i="3"/>
  <c r="H87" i="3" s="1"/>
  <c r="B87" i="3"/>
  <c r="A87" i="3"/>
  <c r="G86" i="3"/>
  <c r="H86" i="3" s="1"/>
  <c r="B86" i="3"/>
  <c r="A86" i="3"/>
  <c r="G85" i="3"/>
  <c r="H85" i="3" s="1"/>
  <c r="B85" i="3"/>
  <c r="A85" i="3"/>
  <c r="G84" i="3"/>
  <c r="H84" i="3" s="1"/>
  <c r="B84" i="3"/>
  <c r="A84" i="3"/>
  <c r="G83" i="3"/>
  <c r="H83" i="3" s="1"/>
  <c r="B83" i="3"/>
  <c r="A83" i="3"/>
  <c r="G82" i="3"/>
  <c r="H82" i="3" s="1"/>
  <c r="B82" i="3"/>
  <c r="A82" i="3"/>
  <c r="G81" i="3"/>
  <c r="H81" i="3" s="1"/>
  <c r="B81" i="3"/>
  <c r="A81" i="3"/>
  <c r="G80" i="3"/>
  <c r="H80" i="3" s="1"/>
  <c r="B80" i="3"/>
  <c r="A80" i="3"/>
  <c r="B79" i="3"/>
  <c r="A79" i="3"/>
  <c r="B78" i="3"/>
  <c r="A78" i="3"/>
  <c r="F77" i="3"/>
  <c r="E77" i="3"/>
  <c r="G77" i="3" s="1"/>
  <c r="H77" i="3" s="1"/>
  <c r="C77" i="3"/>
  <c r="B77" i="3"/>
  <c r="G76" i="3"/>
  <c r="H76" i="3" s="1"/>
  <c r="B76" i="3"/>
  <c r="A76" i="3"/>
  <c r="G75" i="3"/>
  <c r="H75" i="3" s="1"/>
  <c r="B75" i="3"/>
  <c r="A75" i="3"/>
  <c r="G74" i="3"/>
  <c r="H74" i="3" s="1"/>
  <c r="B74" i="3"/>
  <c r="A74" i="3"/>
  <c r="G73" i="3"/>
  <c r="H73" i="3" s="1"/>
  <c r="B73" i="3"/>
  <c r="A73" i="3"/>
  <c r="G72" i="3"/>
  <c r="H72" i="3" s="1"/>
  <c r="B72" i="3"/>
  <c r="A72" i="3"/>
  <c r="G71" i="3"/>
  <c r="H71" i="3" s="1"/>
  <c r="B71" i="3"/>
  <c r="A71" i="3"/>
  <c r="G70" i="3"/>
  <c r="H70" i="3" s="1"/>
  <c r="B70" i="3"/>
  <c r="A70" i="3"/>
  <c r="G69" i="3"/>
  <c r="H69" i="3" s="1"/>
  <c r="B69" i="3"/>
  <c r="A69" i="3"/>
  <c r="G68" i="3"/>
  <c r="H68" i="3" s="1"/>
  <c r="B68" i="3"/>
  <c r="A68" i="3"/>
  <c r="G67" i="3"/>
  <c r="H67" i="3" s="1"/>
  <c r="B67" i="3"/>
  <c r="A67" i="3"/>
  <c r="G66" i="3"/>
  <c r="H66" i="3" s="1"/>
  <c r="B66" i="3"/>
  <c r="A66" i="3"/>
  <c r="B65" i="3"/>
  <c r="A65" i="3"/>
  <c r="F64" i="3"/>
  <c r="D64" i="3"/>
  <c r="C64" i="3"/>
  <c r="B64" i="3"/>
  <c r="H63" i="3"/>
  <c r="G63" i="3"/>
  <c r="B63" i="3"/>
  <c r="A63" i="3"/>
  <c r="H62" i="3"/>
  <c r="G62" i="3"/>
  <c r="B62" i="3"/>
  <c r="A62" i="3"/>
  <c r="H61" i="3"/>
  <c r="G61" i="3"/>
  <c r="B61" i="3"/>
  <c r="A61" i="3"/>
  <c r="H60" i="3"/>
  <c r="G60" i="3"/>
  <c r="B60" i="3"/>
  <c r="A60" i="3"/>
  <c r="H59" i="3"/>
  <c r="G59" i="3"/>
  <c r="B59" i="3"/>
  <c r="A59" i="3"/>
  <c r="H58" i="3"/>
  <c r="G58" i="3"/>
  <c r="B58" i="3"/>
  <c r="A58" i="3"/>
  <c r="H57" i="3"/>
  <c r="G57" i="3"/>
  <c r="B57" i="3"/>
  <c r="A57" i="3"/>
  <c r="H56" i="3"/>
  <c r="G56" i="3"/>
  <c r="H55" i="3"/>
  <c r="G55" i="3"/>
  <c r="B55" i="3"/>
  <c r="A55" i="3"/>
  <c r="H54" i="3"/>
  <c r="G54" i="3"/>
  <c r="B54" i="3"/>
  <c r="A54" i="3"/>
  <c r="H53" i="3"/>
  <c r="G53" i="3"/>
  <c r="B53" i="3"/>
  <c r="A53" i="3"/>
  <c r="H52" i="3"/>
  <c r="G52" i="3"/>
  <c r="B52" i="3"/>
  <c r="A52" i="3"/>
  <c r="H51" i="3"/>
  <c r="G51" i="3"/>
  <c r="B51" i="3"/>
  <c r="A51" i="3"/>
  <c r="G50" i="3"/>
  <c r="B50" i="3"/>
  <c r="A50" i="3"/>
  <c r="G49" i="3"/>
  <c r="H49" i="3" s="1"/>
  <c r="B49" i="3"/>
  <c r="A49" i="3"/>
  <c r="G48" i="3"/>
  <c r="H48" i="3" s="1"/>
  <c r="B48" i="3"/>
  <c r="A48" i="3"/>
  <c r="G47" i="3"/>
  <c r="H47" i="3" s="1"/>
  <c r="B47" i="3"/>
  <c r="A47" i="3"/>
  <c r="G46" i="3"/>
  <c r="H46" i="3" s="1"/>
  <c r="B46" i="3"/>
  <c r="A46" i="3"/>
  <c r="G45" i="3"/>
  <c r="H45" i="3" s="1"/>
  <c r="B45" i="3"/>
  <c r="A45" i="3"/>
  <c r="G44" i="3"/>
  <c r="H44" i="3" s="1"/>
  <c r="B44" i="3"/>
  <c r="A44" i="3"/>
  <c r="G43" i="3"/>
  <c r="H43" i="3" s="1"/>
  <c r="B43" i="3"/>
  <c r="A43" i="3"/>
  <c r="G42" i="3"/>
  <c r="B42" i="3"/>
  <c r="A42" i="3"/>
  <c r="H41" i="3"/>
  <c r="G41" i="3"/>
  <c r="B41" i="3"/>
  <c r="A41" i="3"/>
  <c r="H40" i="3"/>
  <c r="G40" i="3"/>
  <c r="B40" i="3"/>
  <c r="A40" i="3"/>
  <c r="G39" i="3"/>
  <c r="B39" i="3"/>
  <c r="A39" i="3"/>
  <c r="B38" i="3"/>
  <c r="A38" i="3"/>
  <c r="F37" i="3"/>
  <c r="E37" i="3"/>
  <c r="D37" i="3"/>
  <c r="B37" i="3"/>
  <c r="A37" i="3"/>
  <c r="G36" i="3"/>
  <c r="H36" i="3" s="1"/>
  <c r="B36" i="3"/>
  <c r="A36" i="3"/>
  <c r="G35" i="3"/>
  <c r="B35" i="3"/>
  <c r="A35" i="3"/>
  <c r="G34" i="3"/>
  <c r="B34" i="3"/>
  <c r="A34" i="3"/>
  <c r="G33" i="3"/>
  <c r="B33" i="3"/>
  <c r="A33" i="3"/>
  <c r="H32" i="3"/>
  <c r="G32" i="3"/>
  <c r="B32" i="3"/>
  <c r="A32" i="3"/>
  <c r="H31" i="3"/>
  <c r="G31" i="3"/>
  <c r="B31" i="3"/>
  <c r="A31" i="3"/>
  <c r="H30" i="3"/>
  <c r="G30" i="3"/>
  <c r="B30" i="3"/>
  <c r="A30" i="3"/>
  <c r="H29" i="3"/>
  <c r="G29" i="3"/>
  <c r="B29" i="3"/>
  <c r="A29" i="3"/>
  <c r="G28" i="3"/>
  <c r="B28" i="3"/>
  <c r="A28" i="3"/>
  <c r="G27" i="3"/>
  <c r="H27" i="3" s="1"/>
  <c r="B27" i="3"/>
  <c r="A27" i="3"/>
  <c r="G26" i="3"/>
  <c r="B26" i="3"/>
  <c r="A26" i="3"/>
  <c r="G25" i="3"/>
  <c r="B25" i="3"/>
  <c r="A25" i="3"/>
  <c r="G24" i="3"/>
  <c r="H24" i="3" s="1"/>
  <c r="B24" i="3"/>
  <c r="A24" i="3"/>
  <c r="G23" i="3"/>
  <c r="H23" i="3" s="1"/>
  <c r="B23" i="3"/>
  <c r="A23" i="3"/>
  <c r="G22" i="3"/>
  <c r="B22" i="3"/>
  <c r="A22" i="3"/>
  <c r="H21" i="3"/>
  <c r="G21" i="3"/>
  <c r="B21" i="3"/>
  <c r="A21" i="3"/>
  <c r="G20" i="3"/>
  <c r="B20" i="3"/>
  <c r="A20" i="3"/>
  <c r="G19" i="3"/>
  <c r="B19" i="3"/>
  <c r="A19" i="3"/>
  <c r="H18" i="3"/>
  <c r="G18" i="3"/>
  <c r="B18" i="3"/>
  <c r="A18" i="3"/>
  <c r="G17" i="3"/>
  <c r="B17" i="3"/>
  <c r="A17" i="3"/>
  <c r="G16" i="3"/>
  <c r="H16" i="3" s="1"/>
  <c r="B16" i="3"/>
  <c r="A16" i="3"/>
  <c r="G15" i="3"/>
  <c r="H15" i="3" s="1"/>
  <c r="B15" i="3"/>
  <c r="A15" i="3"/>
  <c r="G14" i="3"/>
  <c r="H14" i="3" s="1"/>
  <c r="B14" i="3"/>
  <c r="A14" i="3"/>
  <c r="G13" i="3"/>
  <c r="B13" i="3"/>
  <c r="A13" i="3"/>
  <c r="G12" i="3"/>
  <c r="B12" i="3"/>
  <c r="A12" i="3"/>
  <c r="G11" i="3"/>
  <c r="B11" i="3"/>
  <c r="A11" i="3"/>
  <c r="H10" i="3"/>
  <c r="G10" i="3"/>
  <c r="B10" i="3"/>
  <c r="A10" i="3"/>
  <c r="G9" i="3"/>
  <c r="B9" i="3"/>
  <c r="A9" i="3"/>
  <c r="B8" i="3"/>
  <c r="A8" i="3"/>
  <c r="G7" i="3"/>
  <c r="H7" i="3" s="1"/>
  <c r="B7" i="3"/>
  <c r="A7" i="3"/>
  <c r="G6" i="3"/>
  <c r="B6" i="3"/>
  <c r="A6" i="3"/>
  <c r="F5" i="3"/>
  <c r="D5" i="3"/>
  <c r="E131" i="2"/>
  <c r="F130" i="2"/>
  <c r="E130" i="2"/>
  <c r="D130" i="2"/>
  <c r="G129" i="2"/>
  <c r="H129" i="2" s="1"/>
  <c r="G128" i="2"/>
  <c r="H128" i="2" s="1"/>
  <c r="G127" i="2"/>
  <c r="H127" i="2" s="1"/>
  <c r="G126" i="2"/>
  <c r="H126" i="2" s="1"/>
  <c r="G125" i="2"/>
  <c r="H125" i="2" s="1"/>
  <c r="G124" i="2"/>
  <c r="H124" i="2" s="1"/>
  <c r="G123" i="2"/>
  <c r="H123" i="2" s="1"/>
  <c r="G122" i="2"/>
  <c r="H122" i="2" s="1"/>
  <c r="G121" i="2"/>
  <c r="H121" i="2" s="1"/>
  <c r="G120" i="2"/>
  <c r="H120" i="2" s="1"/>
  <c r="G119" i="2"/>
  <c r="H119" i="2" s="1"/>
  <c r="G118" i="2"/>
  <c r="H118" i="2" s="1"/>
  <c r="G117" i="2"/>
  <c r="H117" i="2" s="1"/>
  <c r="G116" i="2"/>
  <c r="H116" i="2" s="1"/>
  <c r="G115" i="2"/>
  <c r="H115" i="2" s="1"/>
  <c r="G114" i="2"/>
  <c r="H114" i="2" s="1"/>
  <c r="G113" i="2"/>
  <c r="H113" i="2" s="1"/>
  <c r="G112" i="2"/>
  <c r="H112" i="2" s="1"/>
  <c r="G111" i="2"/>
  <c r="H111" i="2" s="1"/>
  <c r="G110" i="2"/>
  <c r="H110" i="2" s="1"/>
  <c r="G109" i="2"/>
  <c r="H109" i="2" s="1"/>
  <c r="G108" i="2"/>
  <c r="H108" i="2" s="1"/>
  <c r="G107" i="2"/>
  <c r="H107" i="2" s="1"/>
  <c r="G106" i="2"/>
  <c r="H106" i="2" s="1"/>
  <c r="G105" i="2"/>
  <c r="H105" i="2" s="1"/>
  <c r="G104" i="2"/>
  <c r="H104" i="2" s="1"/>
  <c r="G103" i="2"/>
  <c r="H103" i="2" s="1"/>
  <c r="G102" i="2"/>
  <c r="H102" i="2" s="1"/>
  <c r="G101" i="2"/>
  <c r="H101" i="2" s="1"/>
  <c r="G100" i="2"/>
  <c r="H100" i="2" s="1"/>
  <c r="G99" i="2"/>
  <c r="H99" i="2" s="1"/>
  <c r="G98" i="2"/>
  <c r="H98" i="2" s="1"/>
  <c r="G97" i="2"/>
  <c r="H97" i="2" s="1"/>
  <c r="G96" i="2"/>
  <c r="H96" i="2" s="1"/>
  <c r="G95" i="2"/>
  <c r="H95" i="2" s="1"/>
  <c r="G94" i="2"/>
  <c r="H94" i="2" s="1"/>
  <c r="G93" i="2"/>
  <c r="H93" i="2" s="1"/>
  <c r="G92" i="2"/>
  <c r="H92" i="2" s="1"/>
  <c r="G91" i="2"/>
  <c r="H91" i="2" s="1"/>
  <c r="G90" i="2"/>
  <c r="H90" i="2" s="1"/>
  <c r="G89" i="2"/>
  <c r="H89" i="2" s="1"/>
  <c r="G88" i="2"/>
  <c r="H88" i="2" s="1"/>
  <c r="G87" i="2"/>
  <c r="H87" i="2" s="1"/>
  <c r="G86" i="2"/>
  <c r="H86" i="2" s="1"/>
  <c r="G85" i="2"/>
  <c r="H85" i="2" s="1"/>
  <c r="G84" i="2"/>
  <c r="H84" i="2" s="1"/>
  <c r="G83" i="2"/>
  <c r="H83" i="2" s="1"/>
  <c r="G82" i="2"/>
  <c r="H82" i="2" s="1"/>
  <c r="G81" i="2"/>
  <c r="H80" i="2"/>
  <c r="F79" i="2"/>
  <c r="E79" i="2"/>
  <c r="D79" i="2"/>
  <c r="G78" i="2"/>
  <c r="H78" i="2" s="1"/>
  <c r="G77" i="2"/>
  <c r="H77" i="2" s="1"/>
  <c r="G76" i="2"/>
  <c r="H76" i="2" s="1"/>
  <c r="G75" i="2"/>
  <c r="H75" i="2" s="1"/>
  <c r="G74" i="2"/>
  <c r="H74" i="2" s="1"/>
  <c r="G73" i="2"/>
  <c r="H73" i="2" s="1"/>
  <c r="G72" i="2"/>
  <c r="H72" i="2" s="1"/>
  <c r="G71" i="2"/>
  <c r="H71" i="2" s="1"/>
  <c r="G70" i="2"/>
  <c r="H70" i="2" s="1"/>
  <c r="G69" i="2"/>
  <c r="H69" i="2" s="1"/>
  <c r="G68" i="2"/>
  <c r="H67" i="2"/>
  <c r="F66" i="2"/>
  <c r="E66" i="2"/>
  <c r="D66" i="2"/>
  <c r="G65" i="2"/>
  <c r="H65" i="2" s="1"/>
  <c r="G64" i="2"/>
  <c r="H64" i="2" s="1"/>
  <c r="G63" i="2"/>
  <c r="H63" i="2" s="1"/>
  <c r="G62" i="2"/>
  <c r="H62" i="2" s="1"/>
  <c r="G61" i="2"/>
  <c r="H61" i="2" s="1"/>
  <c r="G60" i="2"/>
  <c r="H60" i="2" s="1"/>
  <c r="G59" i="2"/>
  <c r="H59" i="2" s="1"/>
  <c r="G58" i="2"/>
  <c r="H58" i="2" s="1"/>
  <c r="G57" i="2"/>
  <c r="H57" i="2" s="1"/>
  <c r="G56" i="2"/>
  <c r="H56" i="2" s="1"/>
  <c r="G55" i="2"/>
  <c r="H55" i="2" s="1"/>
  <c r="G54" i="2"/>
  <c r="H54" i="2" s="1"/>
  <c r="G53" i="2"/>
  <c r="H53" i="2" s="1"/>
  <c r="G52" i="2"/>
  <c r="H52" i="2" s="1"/>
  <c r="G51" i="2"/>
  <c r="H51" i="2" s="1"/>
  <c r="G50" i="2"/>
  <c r="H50" i="2" s="1"/>
  <c r="G49" i="2"/>
  <c r="H49" i="2" s="1"/>
  <c r="G48" i="2"/>
  <c r="H48" i="2" s="1"/>
  <c r="G47" i="2"/>
  <c r="H47" i="2" s="1"/>
  <c r="H46" i="2"/>
  <c r="G46" i="2"/>
  <c r="H45" i="2"/>
  <c r="G45" i="2"/>
  <c r="H44" i="2"/>
  <c r="G44" i="2"/>
  <c r="H43" i="2"/>
  <c r="G43" i="2"/>
  <c r="H42" i="2"/>
  <c r="H41" i="2"/>
  <c r="F40" i="2"/>
  <c r="E40" i="2"/>
  <c r="D40" i="2"/>
  <c r="H39" i="2"/>
  <c r="H38" i="2"/>
  <c r="G38" i="2"/>
  <c r="H37" i="2"/>
  <c r="G37" i="2"/>
  <c r="H36" i="2"/>
  <c r="G36" i="2"/>
  <c r="H35" i="2"/>
  <c r="G35" i="2"/>
  <c r="H34" i="2"/>
  <c r="G34" i="2"/>
  <c r="H33" i="2"/>
  <c r="G33" i="2"/>
  <c r="H32" i="2"/>
  <c r="G32" i="2"/>
  <c r="H31" i="2"/>
  <c r="G31" i="2"/>
  <c r="H30" i="2"/>
  <c r="G30" i="2"/>
  <c r="H29" i="2"/>
  <c r="G29" i="2"/>
  <c r="H28" i="2"/>
  <c r="G28" i="2"/>
  <c r="H27" i="2"/>
  <c r="G27" i="2"/>
  <c r="H26" i="2"/>
  <c r="G26" i="2"/>
  <c r="H25" i="2"/>
  <c r="G25" i="2"/>
  <c r="H24" i="2"/>
  <c r="G24" i="2"/>
  <c r="H23" i="2"/>
  <c r="G23" i="2"/>
  <c r="H22" i="2"/>
  <c r="G22" i="2"/>
  <c r="H21" i="2"/>
  <c r="G21" i="2"/>
  <c r="H20" i="2"/>
  <c r="G20" i="2"/>
  <c r="H19" i="2"/>
  <c r="G19" i="2"/>
  <c r="H18" i="2"/>
  <c r="G18" i="2"/>
  <c r="H17" i="2"/>
  <c r="G17" i="2"/>
  <c r="H16" i="2"/>
  <c r="G16" i="2"/>
  <c r="H15" i="2"/>
  <c r="G15" i="2"/>
  <c r="H14" i="2"/>
  <c r="G14" i="2"/>
  <c r="H13" i="2"/>
  <c r="G13" i="2"/>
  <c r="H12" i="2"/>
  <c r="G12" i="2"/>
  <c r="H11" i="2"/>
  <c r="G11" i="2"/>
  <c r="H10" i="2"/>
  <c r="G10" i="2"/>
  <c r="H9" i="2"/>
  <c r="G9" i="2"/>
  <c r="H8" i="2"/>
  <c r="G8" i="2"/>
  <c r="G40" i="2" s="1"/>
  <c r="H40" i="2" s="1"/>
  <c r="F129" i="1"/>
  <c r="E129" i="1"/>
  <c r="D129" i="1"/>
  <c r="C129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129" i="1" s="1"/>
  <c r="G79" i="1"/>
  <c r="F78" i="1"/>
  <c r="E78" i="1"/>
  <c r="D78" i="1"/>
  <c r="C78" i="1"/>
  <c r="G77" i="1"/>
  <c r="G76" i="1"/>
  <c r="G75" i="1"/>
  <c r="G74" i="1"/>
  <c r="G72" i="1"/>
  <c r="G71" i="1"/>
  <c r="G69" i="1"/>
  <c r="G68" i="1"/>
  <c r="G78" i="1" s="1"/>
  <c r="G67" i="1"/>
  <c r="G66" i="1"/>
  <c r="F65" i="1"/>
  <c r="E65" i="1"/>
  <c r="D65" i="1"/>
  <c r="C65" i="1"/>
  <c r="G64" i="1"/>
  <c r="G63" i="1"/>
  <c r="G62" i="1"/>
  <c r="G61" i="1"/>
  <c r="G59" i="1"/>
  <c r="G56" i="1"/>
  <c r="G54" i="1"/>
  <c r="G52" i="1"/>
  <c r="G44" i="1"/>
  <c r="G41" i="1"/>
  <c r="G65" i="1" s="1"/>
  <c r="F38" i="1"/>
  <c r="F130" i="1" s="1"/>
  <c r="E38" i="1"/>
  <c r="E130" i="1" s="1"/>
  <c r="D38" i="1"/>
  <c r="D130" i="1" s="1"/>
  <c r="C38" i="1"/>
  <c r="C130" i="1" s="1"/>
  <c r="G35" i="1"/>
  <c r="G34" i="1"/>
  <c r="G32" i="1"/>
  <c r="G31" i="1"/>
  <c r="G30" i="1"/>
  <c r="G27" i="1"/>
  <c r="G24" i="1"/>
  <c r="G23" i="1"/>
  <c r="G22" i="1"/>
  <c r="G21" i="1"/>
  <c r="G20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38" i="1" s="1"/>
  <c r="G130" i="1" s="1"/>
  <c r="G37" i="3" l="1"/>
  <c r="D131" i="2"/>
  <c r="F131" i="2"/>
  <c r="G66" i="2"/>
  <c r="H66" i="2" s="1"/>
  <c r="G79" i="2"/>
  <c r="H79" i="2" s="1"/>
  <c r="H68" i="2"/>
  <c r="G130" i="2"/>
  <c r="H81" i="2"/>
  <c r="G131" i="2" l="1"/>
  <c r="H131" i="2" s="1"/>
  <c r="H130" i="2"/>
  <c r="H37" i="3" l="1"/>
  <c r="C37" i="3"/>
  <c r="C5" i="3"/>
  <c r="H64" i="3"/>
  <c r="G64" i="3"/>
  <c r="H5" i="3"/>
  <c r="E64" i="3"/>
  <c r="E5" i="3"/>
  <c r="G5" i="3"/>
</calcChain>
</file>

<file path=xl/sharedStrings.xml><?xml version="1.0" encoding="utf-8"?>
<sst xmlns="http://schemas.openxmlformats.org/spreadsheetml/2006/main" count="711" uniqueCount="438">
  <si>
    <t>FIRST QUARTER PROGRESS REPORT (FINANCIAL) ON THE IMPLEMENTATION OF 2019 APPROVED BUDGET</t>
  </si>
  <si>
    <t>GOODS AND NONPERSONNEL SERVICES GENERAL (OVERHEAD COST)</t>
  </si>
  <si>
    <t xml:space="preserve">ADMINISTRATIVE                                       CODE                                   </t>
  </si>
  <si>
    <t>MDAs</t>
  </si>
  <si>
    <t>2019                                        APPROVED                                    BUDGET</t>
  </si>
  <si>
    <t>2019                          ACTUAL                                     (JAN )</t>
  </si>
  <si>
    <t>2019                               ACTUAL                                     (FEB )</t>
  </si>
  <si>
    <t>2019                                  ACTUAL                                     (MAR )</t>
  </si>
  <si>
    <t>TOTAL                        JAN.-MARCH       2019</t>
  </si>
  <si>
    <t>ADMINISTRATIVE SECTOR</t>
  </si>
  <si>
    <t>011100000000</t>
  </si>
  <si>
    <t>Government House</t>
  </si>
  <si>
    <t>011101000200</t>
  </si>
  <si>
    <t>Special Services Directorate</t>
  </si>
  <si>
    <t>011101000500</t>
  </si>
  <si>
    <t>Protocol Directorate</t>
  </si>
  <si>
    <t>011101000400</t>
  </si>
  <si>
    <t>Research &amp; Documentation Directorate</t>
  </si>
  <si>
    <t>011101000700</t>
  </si>
  <si>
    <t>Servicom Directorite</t>
  </si>
  <si>
    <t>011101000900</t>
  </si>
  <si>
    <t>Kano state Liaison Office, Abuja</t>
  </si>
  <si>
    <t>011101001000</t>
  </si>
  <si>
    <t>Kano state Liaison Office, Lagos</t>
  </si>
  <si>
    <t>011100100200</t>
  </si>
  <si>
    <t>Deputy Governors Office</t>
  </si>
  <si>
    <t>011100400100</t>
  </si>
  <si>
    <t>Pilgrim Welfare Board</t>
  </si>
  <si>
    <t>051206600000</t>
  </si>
  <si>
    <t>Guidance and Counselling Board</t>
  </si>
  <si>
    <t>011200100000</t>
  </si>
  <si>
    <t>House of Assembly</t>
  </si>
  <si>
    <t>011105600100</t>
  </si>
  <si>
    <t>Public Account Committee</t>
  </si>
  <si>
    <t>011101300100</t>
  </si>
  <si>
    <t>Admin and General Services</t>
  </si>
  <si>
    <t>011612200000</t>
  </si>
  <si>
    <t xml:space="preserve">Chieftancy Affairs </t>
  </si>
  <si>
    <t>011101300300</t>
  </si>
  <si>
    <t>RESEARCH, EVALUATION &amp; POLITICAL AFFAIRS DIRECT.</t>
  </si>
  <si>
    <t>011100100300</t>
  </si>
  <si>
    <t>Special Duties Directorate</t>
  </si>
  <si>
    <t>011100300400</t>
  </si>
  <si>
    <t>Council Affairs Directorate</t>
  </si>
  <si>
    <t>011100100800</t>
  </si>
  <si>
    <t>Public Complaint &amp; Anti Corruption Dir.</t>
  </si>
  <si>
    <t>012500000000</t>
  </si>
  <si>
    <t>Office of the Head of Civil Service</t>
  </si>
  <si>
    <t>012500800100</t>
  </si>
  <si>
    <t>Pension Fund Trustees</t>
  </si>
  <si>
    <t>012504300000</t>
  </si>
  <si>
    <t>Salary &amp; Wages Directorate</t>
  </si>
  <si>
    <t>055100200100</t>
  </si>
  <si>
    <t>Ministry for Local Government</t>
  </si>
  <si>
    <t>011101300600</t>
  </si>
  <si>
    <t>Emirate Council</t>
  </si>
  <si>
    <t>Kano State Computer Centre</t>
  </si>
  <si>
    <t>012504500000</t>
  </si>
  <si>
    <t>Ministry of Planning &amp; Budget</t>
  </si>
  <si>
    <t>023800000000</t>
  </si>
  <si>
    <t>Kano State Bureau of Statistics</t>
  </si>
  <si>
    <t>026000000000</t>
  </si>
  <si>
    <t>Office of the Auditor General (State)</t>
  </si>
  <si>
    <t>140000000000</t>
  </si>
  <si>
    <t>Due Process Directorate</t>
  </si>
  <si>
    <t>011100100600</t>
  </si>
  <si>
    <t>Civil Service Commission</t>
  </si>
  <si>
    <t>014700100000</t>
  </si>
  <si>
    <t>Local Government Audit</t>
  </si>
  <si>
    <t>016700000000</t>
  </si>
  <si>
    <t>Kano State Ind. Elect. Comm.</t>
  </si>
  <si>
    <t>014800100100</t>
  </si>
  <si>
    <t>Ministry for Special Duties</t>
  </si>
  <si>
    <t>Sub total</t>
  </si>
  <si>
    <t>ECONOMIC SECTOR</t>
  </si>
  <si>
    <t>022009000000</t>
  </si>
  <si>
    <t>Kano State Investment Promotion Agency</t>
  </si>
  <si>
    <t>021500000000</t>
  </si>
  <si>
    <t>Ministry of Agric. &amp; Natural Resources</t>
  </si>
  <si>
    <t>021511400000</t>
  </si>
  <si>
    <t>KNARDA</t>
  </si>
  <si>
    <t>021511600000</t>
  </si>
  <si>
    <t>KASCO</t>
  </si>
  <si>
    <t>021511700000</t>
  </si>
  <si>
    <t>Zoological &amp; Wild Life  Mgt. Agency</t>
  </si>
  <si>
    <t>022200100100</t>
  </si>
  <si>
    <t>Ministry of Commerce Ind. &amp; Co-op.</t>
  </si>
  <si>
    <t>022203200000</t>
  </si>
  <si>
    <t>Abaubakar Rimi Market</t>
  </si>
  <si>
    <t>022203300000</t>
  </si>
  <si>
    <t>Tourism Management Board</t>
  </si>
  <si>
    <t>023406000000</t>
  </si>
  <si>
    <t>Kano State Transport Authority</t>
  </si>
  <si>
    <t>022000000000</t>
  </si>
  <si>
    <t>Ministry of Finance</t>
  </si>
  <si>
    <t>022000800000</t>
  </si>
  <si>
    <t>Kano State Internal Revenue Services</t>
  </si>
  <si>
    <t>022001102500</t>
  </si>
  <si>
    <t>Kano State Micro Finance Agency</t>
  </si>
  <si>
    <t>025210700400</t>
  </si>
  <si>
    <t>RUWASA</t>
  </si>
  <si>
    <t>055310800000</t>
  </si>
  <si>
    <t>Rural Electrification Board</t>
  </si>
  <si>
    <t>Bureau for Land Management</t>
  </si>
  <si>
    <t>026005200000</t>
  </si>
  <si>
    <t>KNUPDA</t>
  </si>
  <si>
    <t>025300100100</t>
  </si>
  <si>
    <t>Ministry of Rural &amp; Community Development</t>
  </si>
  <si>
    <t>RAMPS Directorate</t>
  </si>
  <si>
    <t>053500000000</t>
  </si>
  <si>
    <t>Ministry of Environment</t>
  </si>
  <si>
    <t>053511000000</t>
  </si>
  <si>
    <t>REMASAB</t>
  </si>
  <si>
    <t>053511100000</t>
  </si>
  <si>
    <t>KNAP</t>
  </si>
  <si>
    <t>053511200000</t>
  </si>
  <si>
    <t>Kano State Sustianable Projects</t>
  </si>
  <si>
    <t>023400000000</t>
  </si>
  <si>
    <t>Ministry of Works &amp; Housing</t>
  </si>
  <si>
    <t>023403600000</t>
  </si>
  <si>
    <t>Housing Corporation</t>
  </si>
  <si>
    <t>023402350000</t>
  </si>
  <si>
    <t>Kano State Maintenance Agency (KARMA)</t>
  </si>
  <si>
    <t>LAW &amp; JUSTICE</t>
  </si>
  <si>
    <t>051200200100</t>
  </si>
  <si>
    <t>Kano State Emergency relief &amp; Rehablitation Board</t>
  </si>
  <si>
    <t>032605700000</t>
  </si>
  <si>
    <t>Ministry of Justice</t>
  </si>
  <si>
    <t>032605900000</t>
  </si>
  <si>
    <t>Law Reform Commission</t>
  </si>
  <si>
    <t>023406100000</t>
  </si>
  <si>
    <t>Kano State Road Use Agency (KAROTA)</t>
  </si>
  <si>
    <t>023412400000</t>
  </si>
  <si>
    <t>Kano State Fire Service</t>
  </si>
  <si>
    <t>032605800000</t>
  </si>
  <si>
    <t>High Court of Justice</t>
  </si>
  <si>
    <t>032600000000</t>
  </si>
  <si>
    <t>Judicial Service Commission</t>
  </si>
  <si>
    <t>032605400000</t>
  </si>
  <si>
    <t>Shari'a Court of Appeal</t>
  </si>
  <si>
    <t>032605500100</t>
  </si>
  <si>
    <t>Kano State Shari'a Commission</t>
  </si>
  <si>
    <t>035000000000</t>
  </si>
  <si>
    <t>Kano State Zakkat Commission</t>
  </si>
  <si>
    <t>032605600100</t>
  </si>
  <si>
    <t>Kano state Hisbah Board</t>
  </si>
  <si>
    <t>SOCIAL SERVICES SECTOR</t>
  </si>
  <si>
    <t>051212300000</t>
  </si>
  <si>
    <t>Community Re-orientation Council</t>
  </si>
  <si>
    <t>Ministry of Water Resources</t>
  </si>
  <si>
    <t>025210100200</t>
  </si>
  <si>
    <t>Kano State Water Board</t>
  </si>
  <si>
    <t>025210600100</t>
  </si>
  <si>
    <t>Wreca</t>
  </si>
  <si>
    <t>022203100000</t>
  </si>
  <si>
    <t>Kano state Consumer Protection Agency</t>
  </si>
  <si>
    <t>052100000000</t>
  </si>
  <si>
    <t>Ministry of Health</t>
  </si>
  <si>
    <t>052111500100</t>
  </si>
  <si>
    <t>Post Graduate  School (College of Family Medicine)</t>
  </si>
  <si>
    <t>'052210880000</t>
  </si>
  <si>
    <t>DMA (Drugs Management Agency)</t>
  </si>
  <si>
    <t>052108600000</t>
  </si>
  <si>
    <t>H.M.B. ( HQ  and  Zones)</t>
  </si>
  <si>
    <t>052108608800</t>
  </si>
  <si>
    <t>Zone 7 MAWSH</t>
  </si>
  <si>
    <t>052109300000</t>
  </si>
  <si>
    <t>Primary Health Care Mgt. Board (PHCMB)</t>
  </si>
  <si>
    <t>052109400000</t>
  </si>
  <si>
    <t>State Agency for Control of Aids (SACA)</t>
  </si>
  <si>
    <t>052109000000</t>
  </si>
  <si>
    <t>School of Hygiene</t>
  </si>
  <si>
    <t>052109200000</t>
  </si>
  <si>
    <t>School of Health Technology</t>
  </si>
  <si>
    <t>052109100000</t>
  </si>
  <si>
    <t>School of Health Technology Bebeji</t>
  </si>
  <si>
    <t>052110400100</t>
  </si>
  <si>
    <t xml:space="preserve"> C. OF NURSING AND MID-WIFERY, KN &amp; DBT </t>
  </si>
  <si>
    <t>052108707209</t>
  </si>
  <si>
    <t xml:space="preserve"> POST BASIC C. OF NUR. AND MID-WIFE, MDB &amp; GZW </t>
  </si>
  <si>
    <t>052111800000</t>
  </si>
  <si>
    <t>CONTRIBUTORY HEALTH MGT</t>
  </si>
  <si>
    <t>052111900000</t>
  </si>
  <si>
    <t>KHETFUND</t>
  </si>
  <si>
    <t>052112100000</t>
  </si>
  <si>
    <t>DRUGS ABUSE CONTROL AGENCY</t>
  </si>
  <si>
    <t xml:space="preserve"> '051700000000</t>
  </si>
  <si>
    <t xml:space="preserve">Ministry of Education </t>
  </si>
  <si>
    <t>051712000000</t>
  </si>
  <si>
    <t>Kano State Islamic &amp; Quaranic School Board</t>
  </si>
  <si>
    <t>051707605308</t>
  </si>
  <si>
    <t>Informatic Institute</t>
  </si>
  <si>
    <t>051707300000</t>
  </si>
  <si>
    <t>Agency for Mass Education</t>
  </si>
  <si>
    <t>051707800000</t>
  </si>
  <si>
    <t>Aminu School of Islamic Legal Studies</t>
  </si>
  <si>
    <t>051707900000</t>
  </si>
  <si>
    <t>Audu Bako College of Agric Danbatta</t>
  </si>
  <si>
    <t>051702300100</t>
  </si>
  <si>
    <t>College of Art, Science &amp; Remedial Stu.</t>
  </si>
  <si>
    <t>051707600000</t>
  </si>
  <si>
    <t>Kano State University (Wudil)</t>
  </si>
  <si>
    <t>051707200000</t>
  </si>
  <si>
    <t>Kano State library Board</t>
  </si>
  <si>
    <t>051707100000</t>
  </si>
  <si>
    <t>SUBEB</t>
  </si>
  <si>
    <t>051708305800</t>
  </si>
  <si>
    <t>Senior  Secondary Schools Mgt. Board</t>
  </si>
  <si>
    <t>051705600100</t>
  </si>
  <si>
    <t>Kano State Scholarship Board</t>
  </si>
  <si>
    <t>051707400000</t>
  </si>
  <si>
    <t>Kano State Polytechnic</t>
  </si>
  <si>
    <t>'051708100000</t>
  </si>
  <si>
    <t>Science &amp; Technical Schools Board</t>
  </si>
  <si>
    <t>'051712100000</t>
  </si>
  <si>
    <t xml:space="preserve">SA'ADATU RIMI COLLEGE OF EDUCATION KUMBOTSO                 </t>
  </si>
  <si>
    <t>051707700000</t>
  </si>
  <si>
    <t>Maitama Sule  University</t>
  </si>
  <si>
    <t>051706100000</t>
  </si>
  <si>
    <t>RMK College of Basic &amp; Remedial Studies T/Wada</t>
  </si>
  <si>
    <t>051708200000</t>
  </si>
  <si>
    <t xml:space="preserve"> KANO STATE PRIVATE AND VALUNTARY INST BOARD </t>
  </si>
  <si>
    <t>052300100100</t>
  </si>
  <si>
    <t>Min. of Inf.,Cult.,Int.Aff., Youth &amp; Sports</t>
  </si>
  <si>
    <t>052300300100</t>
  </si>
  <si>
    <t>Abubakar Rimi Television Corporation</t>
  </si>
  <si>
    <t>052309600000</t>
  </si>
  <si>
    <t>Kano State Radio Corporation</t>
  </si>
  <si>
    <t>052310200000</t>
  </si>
  <si>
    <t>Triumph Publishing Company</t>
  </si>
  <si>
    <t>052310300000</t>
  </si>
  <si>
    <t>History &amp; Culture Bureau</t>
  </si>
  <si>
    <t>052309900000</t>
  </si>
  <si>
    <t>Governement Printing Press</t>
  </si>
  <si>
    <t>052329800000</t>
  </si>
  <si>
    <t>Kano State Censorship Board</t>
  </si>
  <si>
    <t>051106404411</t>
  </si>
  <si>
    <t>Kano Pillars</t>
  </si>
  <si>
    <t>052310400000</t>
  </si>
  <si>
    <t>Youth Development Directorate</t>
  </si>
  <si>
    <t>051400000000</t>
  </si>
  <si>
    <t>Ministry of Women Affairs &amp; Social Dev.</t>
  </si>
  <si>
    <t>053905100100</t>
  </si>
  <si>
    <t>Kano State Sports Commission</t>
  </si>
  <si>
    <t>GRAND TOTAL</t>
  </si>
  <si>
    <t>FIRST QUARTER PERFORMANCE REPORT (FINANCIAL) ON THE IMPLEMENTATION OF THE 2019 APPROVED BUDGET</t>
  </si>
  <si>
    <t>RECURRENT EXPENDITURE</t>
  </si>
  <si>
    <t>PERSONNEL COST SUMMARY</t>
  </si>
  <si>
    <t>MONTHLY TRACKING OF ACTUALS</t>
  </si>
  <si>
    <t>CUMULATIVE</t>
  </si>
  <si>
    <t>%</t>
  </si>
  <si>
    <t>ADMINISTRATIVE CODE:</t>
  </si>
  <si>
    <t>JANUARY</t>
  </si>
  <si>
    <t>FEBRUARY</t>
  </si>
  <si>
    <t>MARCH</t>
  </si>
  <si>
    <t>JAN. - MARCH</t>
  </si>
  <si>
    <t>ACHIEVE</t>
  </si>
  <si>
    <t xml:space="preserve">2019                                       APPROVED </t>
  </si>
  <si>
    <t>MENT</t>
  </si>
  <si>
    <t>=N=</t>
  </si>
  <si>
    <t>Research Evaluation &amp; Political Affairs Directorate</t>
  </si>
  <si>
    <t>Kano State Sustainable Projects</t>
  </si>
  <si>
    <t>Kano State Road Transport Agency (KAROTA)</t>
  </si>
  <si>
    <t>Drugs Management &amp; Consumable Supply Agency  (Drugs Management Agency)</t>
  </si>
  <si>
    <t>State Agency for Control of Aids</t>
  </si>
  <si>
    <t>College of Education &amp; Preliminary Studies</t>
  </si>
  <si>
    <t>Kano State University of Science &amp; Technology   (Wudil)</t>
  </si>
  <si>
    <t>Yusufu Maitama Sule  University</t>
  </si>
  <si>
    <t xml:space="preserve">TOTAL </t>
  </si>
  <si>
    <t>KANO STATE GOVERNMENT OF NIGERIA</t>
  </si>
  <si>
    <t>2019 APPROVED BUDGET</t>
  </si>
  <si>
    <t>2019 FIRST QUARTER PERFORMANCE ON CAPITAL PROJECT</t>
  </si>
  <si>
    <t>2019                                       CAPITAL                       EXPENDITURE</t>
  </si>
  <si>
    <t>JANUARY,2019</t>
  </si>
  <si>
    <t>FEBRUARY,2019</t>
  </si>
  <si>
    <t>MARCH ,2019</t>
  </si>
  <si>
    <t>TOTAL</t>
  </si>
  <si>
    <t>Performance(%)</t>
  </si>
  <si>
    <t>RAAMP Directorate</t>
  </si>
  <si>
    <t>011100300100</t>
  </si>
  <si>
    <t>022001300100</t>
  </si>
  <si>
    <t>021511500100</t>
  </si>
  <si>
    <t>021511600100</t>
  </si>
  <si>
    <t>021511700100</t>
  </si>
  <si>
    <t>022205300100</t>
  </si>
  <si>
    <t>022205600100</t>
  </si>
  <si>
    <t>022000800100</t>
  </si>
  <si>
    <t>026000100100</t>
  </si>
  <si>
    <t>026000200100</t>
  </si>
  <si>
    <t>053500100100</t>
  </si>
  <si>
    <t>053505600100</t>
  </si>
  <si>
    <t>023400100100</t>
  </si>
  <si>
    <t>023400400200</t>
  </si>
  <si>
    <t>023400400100</t>
  </si>
  <si>
    <t>023406100400</t>
  </si>
  <si>
    <t>032605100101</t>
  </si>
  <si>
    <t>032605300100</t>
  </si>
  <si>
    <t>025200100100</t>
  </si>
  <si>
    <t>022200200300</t>
  </si>
  <si>
    <t>052100100000</t>
  </si>
  <si>
    <t>052111300100</t>
  </si>
  <si>
    <t>052100300100</t>
  </si>
  <si>
    <t>052110201200</t>
  </si>
  <si>
    <t>052111600100</t>
  </si>
  <si>
    <t>051700100100</t>
  </si>
  <si>
    <t>051700800300</t>
  </si>
  <si>
    <t>051702200900</t>
  </si>
  <si>
    <t>051702100700</t>
  </si>
  <si>
    <t>051700300200</t>
  </si>
  <si>
    <t>051705700200</t>
  </si>
  <si>
    <t>051701800500</t>
  </si>
  <si>
    <t>051701900600</t>
  </si>
  <si>
    <t>051706000600</t>
  </si>
  <si>
    <t>012305500500</t>
  </si>
  <si>
    <t>012301300400</t>
  </si>
  <si>
    <t>012301000300</t>
  </si>
  <si>
    <t>012305700700</t>
  </si>
  <si>
    <t>KANO STATE APPROVED ESTIMATES ,2019</t>
  </si>
  <si>
    <t>RECURRENT REVENUE</t>
  </si>
  <si>
    <t>CLASS</t>
  </si>
  <si>
    <t>ORGANISATION/</t>
  </si>
  <si>
    <t>APPROVED</t>
  </si>
  <si>
    <t>CODE</t>
  </si>
  <si>
    <t>SUB-ORGANISATION</t>
  </si>
  <si>
    <t>ESTIMATESBY MDAS</t>
  </si>
  <si>
    <t>JAN</t>
  </si>
  <si>
    <t>FEB</t>
  </si>
  <si>
    <t>MAR</t>
  </si>
  <si>
    <t>CULMATIVE JAN.-MAR</t>
  </si>
  <si>
    <t>CONSLIDATED</t>
  </si>
  <si>
    <t>A</t>
  </si>
  <si>
    <t>GOVERNOR'S OFFICE</t>
  </si>
  <si>
    <t>Due Process Bureau</t>
  </si>
  <si>
    <t>01110010901</t>
  </si>
  <si>
    <t>LIAISON OFFICES</t>
  </si>
  <si>
    <t>10110010900</t>
  </si>
  <si>
    <t>10110010911</t>
  </si>
  <si>
    <t>Kano Pillars Football Club</t>
  </si>
  <si>
    <t>011100100201</t>
  </si>
  <si>
    <t xml:space="preserve">Deputy Governor's Office </t>
  </si>
  <si>
    <t>Guidance and Counseling Board</t>
  </si>
  <si>
    <t>Kano State Pilgrims Welfare Board</t>
  </si>
  <si>
    <t>011100800100</t>
  </si>
  <si>
    <t>State Emergency Management Agency (SEMA)</t>
  </si>
  <si>
    <t>Kano Emirate Council</t>
  </si>
  <si>
    <t xml:space="preserve"> </t>
  </si>
  <si>
    <t>012300000000</t>
  </si>
  <si>
    <t xml:space="preserve">MIN. OF INFO., CULTURE, INT. AFFAIRS </t>
  </si>
  <si>
    <t>012300300100</t>
  </si>
  <si>
    <t>Abubakar Rimi Television(ARTV)</t>
  </si>
  <si>
    <t>012300400200</t>
  </si>
  <si>
    <t>Government Printing Press</t>
  </si>
  <si>
    <t>012305600600</t>
  </si>
  <si>
    <t>History and Culture Bureau</t>
  </si>
  <si>
    <t>Youth Development &amp; Economic Empowerment Directorate</t>
  </si>
  <si>
    <t>OFFICE OF THE HEAD OF SERVICE</t>
  </si>
  <si>
    <t>014000000000</t>
  </si>
  <si>
    <t>OFFICE OF AUDITOR-GENERAL (STATE)</t>
  </si>
  <si>
    <t>Civil Service ommission</t>
  </si>
  <si>
    <t>015000100100</t>
  </si>
  <si>
    <t>Kano State Zakkah and Hubsi Commission</t>
  </si>
  <si>
    <t>OFFICE OF AUDITOR (LOCAL GOVERNMENT)</t>
  </si>
  <si>
    <t>023800000000 *</t>
  </si>
  <si>
    <t>MIN. OF PLANNING &amp; BUDGET</t>
  </si>
  <si>
    <t>023800400100 *</t>
  </si>
  <si>
    <t>State Bureau of Statistics</t>
  </si>
  <si>
    <t xml:space="preserve">MINISTRY OF AGRICULTURE </t>
  </si>
  <si>
    <t>Zoological Garden &amp; Wild life Management Agency</t>
  </si>
  <si>
    <t>022000000000 *</t>
  </si>
  <si>
    <t>MINISTRY OF FINANCE</t>
  </si>
  <si>
    <t>Statutory Allocaton</t>
  </si>
  <si>
    <t>VAT</t>
  </si>
  <si>
    <t>Excess Crude/Other</t>
  </si>
  <si>
    <t>Kano State Internal Revenue Service</t>
  </si>
  <si>
    <t>Kano State Investment &amp; Properties Ltd</t>
  </si>
  <si>
    <t>MIN. OF COMM, INDUSTRIES CO-OPS &amp; TOURISM</t>
  </si>
  <si>
    <t>Consumer Protection Agency</t>
  </si>
  <si>
    <t>Muhammadu Abubakar Rimi  Market Management Board</t>
  </si>
  <si>
    <t>MIN. OF WORKS &amp; HOUSING</t>
  </si>
  <si>
    <t>Kano State Road Maintenance Agency (KARMA)</t>
  </si>
  <si>
    <t>Kano State Housing Cooperation</t>
  </si>
  <si>
    <t>023406000300</t>
  </si>
  <si>
    <t>Kano State Transport Authority (KANO LINE)</t>
  </si>
  <si>
    <t>023400900100</t>
  </si>
  <si>
    <t>Kano State Road  Traffic Agency (KAROTA)</t>
  </si>
  <si>
    <t>MINISTRY OF WATER RESOURCES AND RURAL DEV.</t>
  </si>
  <si>
    <t xml:space="preserve"> Kano State Water Board</t>
  </si>
  <si>
    <t>025210600300</t>
  </si>
  <si>
    <t>Water Resources &amp; Engineering Construction Agency</t>
  </si>
  <si>
    <t>Rural Water Supply &amp; Sanitation Agency (RUWASA)</t>
  </si>
  <si>
    <t>025210800500</t>
  </si>
  <si>
    <t>Rural Electricity Board (REB)</t>
  </si>
  <si>
    <t>BUREAU FOR LAND MANAGEMENT</t>
  </si>
  <si>
    <t>Kano State Urban Planning &amp; development Agency</t>
  </si>
  <si>
    <t>026000300100</t>
  </si>
  <si>
    <t>Kano Geo-Information System (KANGIS)</t>
  </si>
  <si>
    <t>LAW &amp; JUSTICE SECTOR</t>
  </si>
  <si>
    <t>032600100</t>
  </si>
  <si>
    <t>JUDICIAL SERVICE COMMISSION</t>
  </si>
  <si>
    <t>HIGH COURT OF JUSTICE</t>
  </si>
  <si>
    <t>SHARI'A COURT OF APPEAL</t>
  </si>
  <si>
    <t>KANO STATE SHARI'A COMM.</t>
  </si>
  <si>
    <t>KANO STATE HISBAH BOARD</t>
  </si>
  <si>
    <t>SOCIAL SECTOR</t>
  </si>
  <si>
    <t>MINISTRY OF WOMEN AFFAIRS &amp; SOCIAL DEV'T</t>
  </si>
  <si>
    <t>MINISTRY OF EDUCATION</t>
  </si>
  <si>
    <t>STATE UNIVERSAL BASIC EDUCATION BOARD (SUBEB)</t>
  </si>
  <si>
    <t>051701000400</t>
  </si>
  <si>
    <t xml:space="preserve">Kano State College of Education </t>
  </si>
  <si>
    <t>Kano State University of Science &amp; Technology Wudil</t>
  </si>
  <si>
    <t>051702100800 *</t>
  </si>
  <si>
    <t>Yusuf Maitama Sule University Kano</t>
  </si>
  <si>
    <t>Aminu School of Islamic &amp; Legal Studies</t>
  </si>
  <si>
    <t>051702201000 *</t>
  </si>
  <si>
    <t>051702301100</t>
  </si>
  <si>
    <t>College of Edu. &amp;, preliminary Studies.</t>
  </si>
  <si>
    <t>Senior Secondary Sch. Management Board</t>
  </si>
  <si>
    <t>051706000300</t>
  </si>
  <si>
    <t>Kano State Library Board</t>
  </si>
  <si>
    <t>Private Schools &amp; Voluntry Institutions Board</t>
  </si>
  <si>
    <t>051706000601</t>
  </si>
  <si>
    <t>Qur'anic &amp; islamiyyaSch. Mang. Board</t>
  </si>
  <si>
    <t xml:space="preserve"> RMK Coll. of Arts, Science &amp; Remedial Stu.</t>
  </si>
  <si>
    <t>MINISTRY OF HEALTH</t>
  </si>
  <si>
    <t>HOSPITALS MANAGEMENT BOARD (H.M.B)</t>
  </si>
  <si>
    <t>COLLEGE OF NURSING AND MIDWIFERY BOARD</t>
  </si>
  <si>
    <t>KADCMSA (Kano Drugs &amp; Medical Consumerbles Supply Agency)</t>
  </si>
  <si>
    <t>School of Hygiene Kano</t>
  </si>
  <si>
    <t>State Agency for Control of AIDS (SACA)</t>
  </si>
  <si>
    <t>HMB Zone7 MAWSH</t>
  </si>
  <si>
    <t>MINISTRY OF ENVIRONMENT </t>
  </si>
  <si>
    <t>Refuse Mgt &amp; Sanitation Board (REMASAB)</t>
  </si>
  <si>
    <t>053505700100</t>
  </si>
  <si>
    <t>Kano State Afforestration Project (KNAP)</t>
  </si>
  <si>
    <t>053505800100</t>
  </si>
  <si>
    <t>Kano State Sustainable projects</t>
  </si>
  <si>
    <t>055100100000</t>
  </si>
  <si>
    <t>MINISTRY FOR RURL &amp; COMMUNITY DEV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</si>
</sst>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_(* #,##0_);_(* \(#,##0\);_(* &quot;-&quot;??_);_(@_)"/>
    <numFmt numFmtId="165" formatCode="0.0"/>
    <numFmt numFmtId="166" formatCode="_-* #,##0.00_-;\-* #,##0.00_-;_-* &quot;-&quot;??_-;_-@_-"/>
    <numFmt numFmtId="167" formatCode="_-* #,##0_-;\-* #,##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0"/>
      <name val="Arial"/>
      <family val="2"/>
    </font>
    <font>
      <sz val="10"/>
      <name val="Calibri"/>
      <family val="2"/>
      <scheme val="minor"/>
    </font>
    <font>
      <b/>
      <i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2"/>
      <name val="Calibri"/>
      <family val="2"/>
    </font>
    <font>
      <b/>
      <sz val="12"/>
      <name val="Calibri"/>
      <family val="2"/>
    </font>
    <font>
      <b/>
      <sz val="12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6" fontId="12" fillId="0" borderId="0" applyFont="0" applyFill="0" applyBorder="0" applyAlignment="0" applyProtection="0"/>
  </cellStyleXfs>
  <cellXfs count="166">
    <xf numFmtId="0" fontId="0" fillId="0" borderId="0" xfId="0"/>
    <xf numFmtId="0" fontId="2" fillId="0" borderId="0" xfId="0" applyFont="1" applyAlignment="1">
      <alignment horizontal="center"/>
    </xf>
    <xf numFmtId="43" fontId="3" fillId="2" borderId="1" xfId="1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43" fontId="2" fillId="2" borderId="2" xfId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/>
    <xf numFmtId="0" fontId="2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164" fontId="1" fillId="0" borderId="4" xfId="1" applyNumberFormat="1" applyFont="1" applyBorder="1"/>
    <xf numFmtId="43" fontId="1" fillId="0" borderId="4" xfId="1" applyFont="1" applyBorder="1"/>
    <xf numFmtId="164" fontId="2" fillId="0" borderId="4" xfId="1" applyNumberFormat="1" applyFont="1" applyBorder="1"/>
    <xf numFmtId="43" fontId="2" fillId="0" borderId="4" xfId="1" applyNumberFormat="1" applyFont="1" applyBorder="1"/>
    <xf numFmtId="43" fontId="1" fillId="0" borderId="0" xfId="1" applyFont="1"/>
    <xf numFmtId="43" fontId="0" fillId="0" borderId="0" xfId="0" applyNumberFormat="1"/>
    <xf numFmtId="164" fontId="2" fillId="0" borderId="4" xfId="0" applyNumberFormat="1" applyFont="1" applyBorder="1"/>
    <xf numFmtId="43" fontId="2" fillId="0" borderId="4" xfId="0" applyNumberFormat="1" applyFont="1" applyBorder="1"/>
    <xf numFmtId="0" fontId="4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4" fontId="5" fillId="2" borderId="4" xfId="1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4" xfId="0" applyFont="1" applyBorder="1"/>
    <xf numFmtId="0" fontId="6" fillId="2" borderId="4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164" fontId="3" fillId="2" borderId="4" xfId="1" applyNumberFormat="1" applyFont="1" applyFill="1" applyBorder="1" applyAlignment="1">
      <alignment horizontal="center" vertical="top" wrapText="1"/>
    </xf>
    <xf numFmtId="164" fontId="1" fillId="2" borderId="4" xfId="1" applyNumberFormat="1" applyFont="1" applyFill="1" applyBorder="1"/>
    <xf numFmtId="0" fontId="2" fillId="0" borderId="4" xfId="0" quotePrefix="1" applyFont="1" applyBorder="1" applyAlignment="1">
      <alignment horizontal="center"/>
    </xf>
    <xf numFmtId="2" fontId="2" fillId="0" borderId="4" xfId="0" applyNumberFormat="1" applyFont="1" applyBorder="1"/>
    <xf numFmtId="0" fontId="7" fillId="2" borderId="4" xfId="0" quotePrefix="1" applyFont="1" applyFill="1" applyBorder="1" applyAlignment="1">
      <alignment horizontal="center"/>
    </xf>
    <xf numFmtId="0" fontId="7" fillId="2" borderId="6" xfId="0" applyFont="1" applyFill="1" applyBorder="1" applyAlignment="1">
      <alignment horizontal="left"/>
    </xf>
    <xf numFmtId="43" fontId="2" fillId="0" borderId="4" xfId="1" applyFont="1" applyBorder="1"/>
    <xf numFmtId="4" fontId="0" fillId="0" borderId="4" xfId="0" applyNumberFormat="1" applyBorder="1"/>
    <xf numFmtId="0" fontId="7" fillId="2" borderId="7" xfId="0" applyFont="1" applyFill="1" applyBorder="1" applyAlignment="1">
      <alignment wrapText="1"/>
    </xf>
    <xf numFmtId="4" fontId="0" fillId="0" borderId="0" xfId="0" applyNumberFormat="1"/>
    <xf numFmtId="164" fontId="7" fillId="2" borderId="0" xfId="0" quotePrefix="1" applyNumberFormat="1" applyFont="1" applyFill="1" applyBorder="1" applyAlignment="1">
      <alignment horizontal="center"/>
    </xf>
    <xf numFmtId="0" fontId="7" fillId="2" borderId="0" xfId="0" applyFont="1" applyFill="1" applyBorder="1" applyAlignment="1">
      <alignment wrapText="1"/>
    </xf>
    <xf numFmtId="0" fontId="7" fillId="2" borderId="7" xfId="0" applyFont="1" applyFill="1" applyBorder="1"/>
    <xf numFmtId="0" fontId="7" fillId="2" borderId="4" xfId="0" quotePrefix="1" applyFont="1" applyFill="1" applyBorder="1" applyAlignment="1">
      <alignment horizontal="center" vertical="top" wrapText="1"/>
    </xf>
    <xf numFmtId="0" fontId="7" fillId="2" borderId="7" xfId="0" applyFont="1" applyFill="1" applyBorder="1" applyAlignment="1">
      <alignment vertical="top" wrapText="1"/>
    </xf>
    <xf numFmtId="0" fontId="7" fillId="2" borderId="4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7" xfId="0" applyFont="1" applyFill="1" applyBorder="1" applyAlignment="1">
      <alignment wrapText="1"/>
    </xf>
    <xf numFmtId="164" fontId="2" fillId="2" borderId="4" xfId="1" applyNumberFormat="1" applyFont="1" applyFill="1" applyBorder="1"/>
    <xf numFmtId="0" fontId="8" fillId="2" borderId="6" xfId="0" applyFont="1" applyFill="1" applyBorder="1" applyAlignment="1">
      <alignment horizontal="center"/>
    </xf>
    <xf numFmtId="0" fontId="7" fillId="2" borderId="6" xfId="0" applyNumberFormat="1" applyFont="1" applyFill="1" applyBorder="1" applyAlignment="1">
      <alignment horizontal="left"/>
    </xf>
    <xf numFmtId="164" fontId="9" fillId="2" borderId="0" xfId="1" quotePrefix="1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/>
    </xf>
    <xf numFmtId="43" fontId="0" fillId="0" borderId="4" xfId="0" applyNumberFormat="1" applyBorder="1"/>
    <xf numFmtId="0" fontId="0" fillId="2" borderId="0" xfId="0" applyFill="1"/>
    <xf numFmtId="43" fontId="7" fillId="2" borderId="4" xfId="1" quotePrefix="1" applyFont="1" applyFill="1" applyBorder="1" applyAlignment="1">
      <alignment horizontal="center"/>
    </xf>
    <xf numFmtId="164" fontId="7" fillId="2" borderId="0" xfId="0" quotePrefix="1" applyNumberFormat="1" applyFont="1" applyFill="1" applyAlignment="1">
      <alignment horizontal="center"/>
    </xf>
    <xf numFmtId="43" fontId="9" fillId="2" borderId="0" xfId="1" quotePrefix="1" applyFont="1" applyFill="1" applyAlignment="1">
      <alignment horizontal="center"/>
    </xf>
    <xf numFmtId="0" fontId="7" fillId="2" borderId="4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wrapText="1"/>
    </xf>
    <xf numFmtId="164" fontId="7" fillId="2" borderId="0" xfId="0" quotePrefix="1" applyNumberFormat="1" applyFont="1" applyFill="1" applyAlignment="1">
      <alignment horizontal="left"/>
    </xf>
    <xf numFmtId="164" fontId="7" fillId="2" borderId="4" xfId="0" quotePrefix="1" applyNumberFormat="1" applyFont="1" applyFill="1" applyBorder="1"/>
    <xf numFmtId="164" fontId="7" fillId="2" borderId="4" xfId="0" quotePrefix="1" applyNumberFormat="1" applyFont="1" applyFill="1" applyBorder="1" applyAlignment="1">
      <alignment horizontal="center"/>
    </xf>
    <xf numFmtId="0" fontId="7" fillId="2" borderId="7" xfId="0" applyFont="1" applyFill="1" applyBorder="1" applyAlignment="1"/>
    <xf numFmtId="49" fontId="7" fillId="2" borderId="4" xfId="0" quotePrefix="1" applyNumberFormat="1" applyFont="1" applyFill="1" applyBorder="1" applyAlignment="1">
      <alignment horizontal="center"/>
    </xf>
    <xf numFmtId="164" fontId="7" fillId="2" borderId="4" xfId="1" quotePrefix="1" applyNumberFormat="1" applyFont="1" applyFill="1" applyBorder="1" applyAlignment="1">
      <alignment horizontal="center"/>
    </xf>
    <xf numFmtId="0" fontId="7" fillId="2" borderId="7" xfId="0" quotePrefix="1" applyFont="1" applyFill="1" applyBorder="1" applyAlignment="1">
      <alignment horizontal="center"/>
    </xf>
    <xf numFmtId="164" fontId="7" fillId="2" borderId="0" xfId="1" quotePrefix="1" applyNumberFormat="1" applyFont="1" applyFill="1" applyBorder="1" applyAlignment="1">
      <alignment horizontal="center"/>
    </xf>
    <xf numFmtId="0" fontId="7" fillId="2" borderId="0" xfId="0" applyFont="1" applyFill="1"/>
    <xf numFmtId="0" fontId="7" fillId="2" borderId="6" xfId="0" quotePrefix="1" applyFont="1" applyFill="1" applyBorder="1" applyAlignment="1">
      <alignment horizontal="center"/>
    </xf>
    <xf numFmtId="164" fontId="7" fillId="2" borderId="0" xfId="0" quotePrefix="1" applyNumberFormat="1" applyFont="1" applyFill="1"/>
    <xf numFmtId="0" fontId="3" fillId="2" borderId="4" xfId="0" applyFont="1" applyFill="1" applyBorder="1" applyAlignment="1">
      <alignment horizontal="center"/>
    </xf>
    <xf numFmtId="0" fontId="5" fillId="2" borderId="7" xfId="0" applyFont="1" applyFill="1" applyBorder="1"/>
    <xf numFmtId="0" fontId="0" fillId="2" borderId="4" xfId="0" applyFont="1" applyFill="1" applyBorder="1" applyAlignment="1">
      <alignment horizontal="center"/>
    </xf>
    <xf numFmtId="0" fontId="2" fillId="2" borderId="4" xfId="0" applyFont="1" applyFill="1" applyBorder="1"/>
    <xf numFmtId="43" fontId="2" fillId="2" borderId="4" xfId="1" applyFont="1" applyFill="1" applyBorder="1"/>
    <xf numFmtId="0" fontId="6" fillId="2" borderId="0" xfId="0" applyFont="1" applyFill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164" fontId="5" fillId="2" borderId="9" xfId="1" applyNumberFormat="1" applyFont="1" applyFill="1" applyBorder="1" applyAlignment="1">
      <alignment horizontal="center" vertical="center" wrapText="1"/>
    </xf>
    <xf numFmtId="43" fontId="3" fillId="2" borderId="9" xfId="1" applyFont="1" applyFill="1" applyBorder="1" applyAlignment="1">
      <alignment horizontal="center" vertical="top" wrapText="1"/>
    </xf>
    <xf numFmtId="164" fontId="3" fillId="2" borderId="9" xfId="1" applyNumberFormat="1" applyFont="1" applyFill="1" applyBorder="1" applyAlignment="1">
      <alignment horizontal="center" vertical="top" wrapText="1"/>
    </xf>
    <xf numFmtId="164" fontId="3" fillId="2" borderId="11" xfId="1" applyNumberFormat="1" applyFont="1" applyFill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43" fontId="2" fillId="0" borderId="7" xfId="0" applyNumberFormat="1" applyFont="1" applyBorder="1"/>
    <xf numFmtId="165" fontId="2" fillId="0" borderId="4" xfId="0" applyNumberFormat="1" applyFont="1" applyBorder="1"/>
    <xf numFmtId="164" fontId="0" fillId="0" borderId="4" xfId="0" applyNumberFormat="1" applyBorder="1"/>
    <xf numFmtId="164" fontId="0" fillId="0" borderId="7" xfId="0" applyNumberFormat="1" applyBorder="1"/>
    <xf numFmtId="165" fontId="0" fillId="0" borderId="4" xfId="0" applyNumberFormat="1" applyBorder="1"/>
    <xf numFmtId="164" fontId="2" fillId="0" borderId="7" xfId="0" applyNumberFormat="1" applyFont="1" applyBorder="1"/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7" xfId="0" applyBorder="1"/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0" xfId="0" applyAlignment="1">
      <alignment horizontal="center"/>
    </xf>
    <xf numFmtId="0" fontId="0" fillId="0" borderId="4" xfId="0" applyFill="1" applyBorder="1"/>
    <xf numFmtId="0" fontId="6" fillId="2" borderId="10" xfId="0" applyFont="1" applyFill="1" applyBorder="1" applyAlignment="1">
      <alignment horizontal="center" wrapText="1"/>
    </xf>
    <xf numFmtId="0" fontId="10" fillId="0" borderId="0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4" fillId="0" borderId="12" xfId="0" applyFont="1" applyBorder="1"/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0" fillId="0" borderId="12" xfId="0" applyBorder="1"/>
    <xf numFmtId="0" fontId="0" fillId="0" borderId="14" xfId="0" applyBorder="1"/>
    <xf numFmtId="0" fontId="4" fillId="0" borderId="16" xfId="0" applyFont="1" applyBorder="1"/>
    <xf numFmtId="0" fontId="4" fillId="0" borderId="0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0" fillId="0" borderId="18" xfId="0" applyBorder="1"/>
    <xf numFmtId="0" fontId="0" fillId="0" borderId="19" xfId="0" applyBorder="1"/>
    <xf numFmtId="0" fontId="4" fillId="0" borderId="17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4" fillId="0" borderId="22" xfId="0" applyFont="1" applyBorder="1"/>
    <xf numFmtId="0" fontId="4" fillId="0" borderId="13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0" xfId="0" applyFont="1" applyBorder="1"/>
    <xf numFmtId="164" fontId="4" fillId="0" borderId="0" xfId="0" applyNumberFormat="1" applyFont="1" applyBorder="1" applyAlignment="1">
      <alignment horizontal="left" vertical="top" wrapText="1"/>
    </xf>
    <xf numFmtId="43" fontId="4" fillId="0" borderId="3" xfId="0" applyNumberFormat="1" applyFont="1" applyBorder="1" applyAlignment="1">
      <alignment horizontal="left" vertical="top"/>
    </xf>
    <xf numFmtId="0" fontId="9" fillId="0" borderId="3" xfId="0" applyFont="1" applyBorder="1"/>
    <xf numFmtId="43" fontId="9" fillId="0" borderId="3" xfId="1" applyFont="1" applyBorder="1" applyAlignment="1">
      <alignment horizontal="left" vertical="top"/>
    </xf>
    <xf numFmtId="43" fontId="0" fillId="0" borderId="4" xfId="0" applyNumberFormat="1" applyBorder="1" applyAlignment="1">
      <alignment horizontal="left" vertical="top"/>
    </xf>
    <xf numFmtId="49" fontId="11" fillId="3" borderId="4" xfId="0" applyNumberFormat="1" applyFont="1" applyFill="1" applyBorder="1" applyAlignment="1">
      <alignment horizontal="center" vertical="top" wrapText="1"/>
    </xf>
    <xf numFmtId="0" fontId="2" fillId="3" borderId="4" xfId="0" applyFont="1" applyFill="1" applyBorder="1"/>
    <xf numFmtId="164" fontId="4" fillId="3" borderId="4" xfId="2" applyNumberFormat="1" applyFont="1" applyFill="1" applyBorder="1" applyAlignment="1">
      <alignment horizontal="left" vertical="top"/>
    </xf>
    <xf numFmtId="49" fontId="13" fillId="4" borderId="4" xfId="0" quotePrefix="1" applyNumberFormat="1" applyFont="1" applyFill="1" applyBorder="1" applyAlignment="1">
      <alignment horizontal="center" vertical="top" wrapText="1"/>
    </xf>
    <xf numFmtId="0" fontId="14" fillId="0" borderId="4" xfId="0" applyFont="1" applyBorder="1"/>
    <xf numFmtId="164" fontId="14" fillId="0" borderId="4" xfId="1" applyNumberFormat="1" applyFont="1" applyBorder="1" applyAlignment="1">
      <alignment horizontal="left" vertical="top"/>
    </xf>
    <xf numFmtId="43" fontId="14" fillId="0" borderId="4" xfId="1" applyNumberFormat="1" applyFont="1" applyBorder="1" applyAlignment="1">
      <alignment horizontal="left" vertical="top"/>
    </xf>
    <xf numFmtId="49" fontId="15" fillId="4" borderId="4" xfId="0" quotePrefix="1" applyNumberFormat="1" applyFont="1" applyFill="1" applyBorder="1" applyAlignment="1">
      <alignment horizontal="center" vertical="center"/>
    </xf>
    <xf numFmtId="166" fontId="14" fillId="0" borderId="9" xfId="2" applyNumberFormat="1" applyFont="1" applyBorder="1"/>
    <xf numFmtId="166" fontId="14" fillId="0" borderId="0" xfId="2" applyNumberFormat="1" applyFont="1" applyBorder="1"/>
    <xf numFmtId="164" fontId="14" fillId="0" borderId="24" xfId="1" applyNumberFormat="1" applyFont="1" applyBorder="1" applyAlignment="1">
      <alignment horizontal="left" vertical="top"/>
    </xf>
    <xf numFmtId="0" fontId="14" fillId="0" borderId="3" xfId="0" applyFont="1" applyBorder="1"/>
    <xf numFmtId="164" fontId="14" fillId="0" borderId="4" xfId="0" applyNumberFormat="1" applyFont="1" applyBorder="1" applyAlignment="1">
      <alignment horizontal="left" vertical="top"/>
    </xf>
    <xf numFmtId="0" fontId="14" fillId="0" borderId="4" xfId="0" quotePrefix="1" applyFont="1" applyBorder="1" applyAlignment="1">
      <alignment horizontal="center" vertical="center"/>
    </xf>
    <xf numFmtId="0" fontId="4" fillId="0" borderId="4" xfId="0" applyFont="1" applyBorder="1"/>
    <xf numFmtId="43" fontId="4" fillId="0" borderId="4" xfId="1" applyNumberFormat="1" applyFont="1" applyBorder="1" applyAlignment="1">
      <alignment horizontal="left" vertical="top"/>
    </xf>
    <xf numFmtId="49" fontId="15" fillId="0" borderId="4" xfId="0" quotePrefix="1" applyNumberFormat="1" applyFont="1" applyFill="1" applyBorder="1" applyAlignment="1">
      <alignment horizontal="center" vertical="center"/>
    </xf>
    <xf numFmtId="49" fontId="16" fillId="0" borderId="4" xfId="0" applyNumberFormat="1" applyFont="1" applyBorder="1" applyAlignment="1">
      <alignment horizontal="center"/>
    </xf>
    <xf numFmtId="164" fontId="4" fillId="0" borderId="4" xfId="2" applyNumberFormat="1" applyFont="1" applyBorder="1" applyAlignment="1">
      <alignment horizontal="left" vertical="top"/>
    </xf>
    <xf numFmtId="0" fontId="17" fillId="0" borderId="4" xfId="0" quotePrefix="1" applyFont="1" applyBorder="1" applyAlignment="1">
      <alignment horizontal="center" vertical="center"/>
    </xf>
    <xf numFmtId="0" fontId="14" fillId="0" borderId="4" xfId="0" quotePrefix="1" applyFont="1" applyFill="1" applyBorder="1" applyAlignment="1">
      <alignment horizontal="center" vertical="center"/>
    </xf>
    <xf numFmtId="49" fontId="16" fillId="4" borderId="4" xfId="0" quotePrefix="1" applyNumberFormat="1" applyFont="1" applyFill="1" applyBorder="1" applyAlignment="1">
      <alignment horizontal="center" vertical="center"/>
    </xf>
    <xf numFmtId="49" fontId="16" fillId="2" borderId="4" xfId="0" quotePrefix="1" applyNumberFormat="1" applyFont="1" applyFill="1" applyBorder="1" applyAlignment="1">
      <alignment horizontal="center"/>
    </xf>
    <xf numFmtId="0" fontId="14" fillId="0" borderId="4" xfId="0" applyFont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4" fillId="3" borderId="4" xfId="0" applyFont="1" applyFill="1" applyBorder="1"/>
    <xf numFmtId="164" fontId="4" fillId="3" borderId="4" xfId="1" applyNumberFormat="1" applyFont="1" applyFill="1" applyBorder="1" applyAlignment="1">
      <alignment horizontal="left" vertical="top"/>
    </xf>
    <xf numFmtId="0" fontId="14" fillId="4" borderId="4" xfId="0" quotePrefix="1" applyFont="1" applyFill="1" applyBorder="1" applyAlignment="1">
      <alignment horizontal="center" vertical="center"/>
    </xf>
    <xf numFmtId="1" fontId="14" fillId="0" borderId="4" xfId="1" quotePrefix="1" applyNumberFormat="1" applyFont="1" applyBorder="1" applyAlignment="1">
      <alignment horizontal="left"/>
    </xf>
    <xf numFmtId="43" fontId="14" fillId="0" borderId="4" xfId="1" applyFont="1" applyBorder="1"/>
    <xf numFmtId="164" fontId="14" fillId="0" borderId="4" xfId="1" applyNumberFormat="1" applyFont="1" applyBorder="1"/>
    <xf numFmtId="49" fontId="15" fillId="0" borderId="4" xfId="0" quotePrefix="1" applyNumberFormat="1" applyFont="1" applyFill="1" applyBorder="1" applyAlignment="1">
      <alignment horizontal="center"/>
    </xf>
    <xf numFmtId="43" fontId="4" fillId="0" borderId="3" xfId="1" applyNumberFormat="1" applyFont="1" applyBorder="1" applyAlignment="1">
      <alignment horizontal="left" vertical="top"/>
    </xf>
    <xf numFmtId="49" fontId="16" fillId="0" borderId="4" xfId="0" quotePrefix="1" applyNumberFormat="1" applyFont="1" applyFill="1" applyBorder="1" applyAlignment="1">
      <alignment horizontal="center" vertical="center"/>
    </xf>
    <xf numFmtId="43" fontId="14" fillId="0" borderId="4" xfId="1" applyNumberFormat="1" applyFont="1" applyBorder="1" applyAlignment="1">
      <alignment horizontal="left" vertical="top" wrapText="1"/>
    </xf>
    <xf numFmtId="49" fontId="16" fillId="5" borderId="4" xfId="0" quotePrefix="1" applyNumberFormat="1" applyFont="1" applyFill="1" applyBorder="1" applyAlignment="1">
      <alignment horizontal="center" vertical="center"/>
    </xf>
    <xf numFmtId="0" fontId="4" fillId="5" borderId="4" xfId="0" applyFont="1" applyFill="1" applyBorder="1"/>
    <xf numFmtId="164" fontId="4" fillId="5" borderId="4" xfId="1" applyNumberFormat="1" applyFont="1" applyFill="1" applyBorder="1" applyAlignment="1">
      <alignment horizontal="left" vertical="top"/>
    </xf>
    <xf numFmtId="43" fontId="4" fillId="5" borderId="4" xfId="1" applyNumberFormat="1" applyFont="1" applyFill="1" applyBorder="1" applyAlignment="1">
      <alignment horizontal="left" vertical="top"/>
    </xf>
    <xf numFmtId="164" fontId="4" fillId="3" borderId="4" xfId="0" applyNumberFormat="1" applyFont="1" applyFill="1" applyBorder="1" applyAlignment="1">
      <alignment horizontal="left" vertical="top"/>
    </xf>
    <xf numFmtId="0" fontId="4" fillId="0" borderId="9" xfId="0" applyFont="1" applyBorder="1"/>
    <xf numFmtId="164" fontId="14" fillId="0" borderId="9" xfId="0" applyNumberFormat="1" applyFont="1" applyBorder="1" applyAlignment="1">
      <alignment horizontal="left" vertical="top"/>
    </xf>
    <xf numFmtId="167" fontId="14" fillId="0" borderId="24" xfId="1" applyNumberFormat="1" applyFont="1" applyBorder="1" applyAlignment="1">
      <alignment horizontal="left" vertical="top"/>
    </xf>
    <xf numFmtId="164" fontId="14" fillId="0" borderId="3" xfId="0" applyNumberFormat="1" applyFont="1" applyBorder="1" applyAlignment="1">
      <alignment horizontal="left" vertical="top"/>
    </xf>
  </cellXfs>
  <cellStyles count="3">
    <cellStyle name="Comma" xfId="1" builtinId="3"/>
    <cellStyle name="Comma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19%20CAPITAL%20PER%201ST%20QUARTER/2019%20%20%20%20HOUSE%20%20COPY%20BUDGET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cial Statement"/>
      <sheetName val="IGR"/>
      <sheetName val="Capital Reciept"/>
      <sheetName val="personnel"/>
      <sheetName val="overhead"/>
      <sheetName val="capital"/>
      <sheetName val="Administrative "/>
      <sheetName val="2Economic"/>
      <sheetName val="3Law &amp; Justice"/>
      <sheetName val="5Social"/>
      <sheetName val="SUMMARY"/>
      <sheetName val="Revenue"/>
      <sheetName val="GRANDSUMMARY"/>
      <sheetName val="Sheet1"/>
      <sheetName val="Sheet2"/>
    </sheetNames>
    <sheetDataSet>
      <sheetData sheetId="0" refreshError="1"/>
      <sheetData sheetId="1" refreshError="1"/>
      <sheetData sheetId="2" refreshError="1"/>
      <sheetData sheetId="3" refreshError="1">
        <row r="6">
          <cell r="A6" t="str">
            <v>011100000000</v>
          </cell>
          <cell r="B6" t="str">
            <v>Government House</v>
          </cell>
        </row>
        <row r="7">
          <cell r="A7" t="str">
            <v>011101000200</v>
          </cell>
          <cell r="B7" t="str">
            <v>Special Services Directorate</v>
          </cell>
        </row>
        <row r="8">
          <cell r="A8" t="str">
            <v>011101000500</v>
          </cell>
          <cell r="B8" t="str">
            <v>Protocol Directorate</v>
          </cell>
        </row>
        <row r="9">
          <cell r="A9" t="str">
            <v>011101000400</v>
          </cell>
          <cell r="B9" t="str">
            <v>Research &amp; Documentation Directorate</v>
          </cell>
        </row>
        <row r="10">
          <cell r="A10" t="str">
            <v>011101000700</v>
          </cell>
          <cell r="B10" t="str">
            <v>Servicom Directorite</v>
          </cell>
        </row>
        <row r="11">
          <cell r="A11" t="str">
            <v>011101000900</v>
          </cell>
          <cell r="B11" t="str">
            <v>Kano state Liaison Office, Abuja</v>
          </cell>
        </row>
        <row r="12">
          <cell r="A12" t="str">
            <v>011101001000</v>
          </cell>
          <cell r="B12" t="str">
            <v>Kano state Liaison Office, Lagos</v>
          </cell>
        </row>
        <row r="13">
          <cell r="A13" t="str">
            <v>011100100200</v>
          </cell>
          <cell r="B13" t="str">
            <v>Deputy Governors Office</v>
          </cell>
        </row>
        <row r="14">
          <cell r="A14" t="str">
            <v>011100400100</v>
          </cell>
          <cell r="B14" t="str">
            <v>Pilgrim Welfare Board</v>
          </cell>
        </row>
        <row r="15">
          <cell r="A15" t="str">
            <v>011100300100</v>
          </cell>
          <cell r="B15" t="str">
            <v>Guidance and Counselling Board</v>
          </cell>
        </row>
        <row r="16">
          <cell r="A16" t="str">
            <v>011200100000</v>
          </cell>
          <cell r="B16" t="str">
            <v>House of Assembly</v>
          </cell>
        </row>
        <row r="17">
          <cell r="A17" t="str">
            <v>011105600100</v>
          </cell>
          <cell r="B17" t="str">
            <v>Public Account Committee</v>
          </cell>
        </row>
        <row r="18">
          <cell r="A18" t="str">
            <v>011101300100</v>
          </cell>
          <cell r="B18" t="str">
            <v>Admin and General Services</v>
          </cell>
        </row>
        <row r="19">
          <cell r="A19" t="str">
            <v>011101300600</v>
          </cell>
          <cell r="B19" t="str">
            <v xml:space="preserve">Chieftancy Affairs </v>
          </cell>
        </row>
        <row r="20">
          <cell r="A20" t="str">
            <v>011101300300</v>
          </cell>
          <cell r="B20" t="str">
            <v>Research Evaluation &amp; Political Affairs Directorate</v>
          </cell>
        </row>
        <row r="21">
          <cell r="A21" t="str">
            <v>011100100300</v>
          </cell>
          <cell r="B21" t="str">
            <v>Special Duties Directorate</v>
          </cell>
        </row>
        <row r="22">
          <cell r="A22" t="str">
            <v>011100300400</v>
          </cell>
          <cell r="B22" t="str">
            <v>Council Affairs Directorate</v>
          </cell>
        </row>
        <row r="23">
          <cell r="A23" t="str">
            <v>011100100800</v>
          </cell>
          <cell r="B23" t="str">
            <v>Public Complaint &amp; Anti Corruption Dir.</v>
          </cell>
        </row>
        <row r="24">
          <cell r="A24" t="str">
            <v>012500000000</v>
          </cell>
          <cell r="B24" t="str">
            <v>Office of the Head of Civil Service</v>
          </cell>
        </row>
        <row r="25">
          <cell r="A25" t="str">
            <v>012500800100</v>
          </cell>
          <cell r="B25" t="str">
            <v>Pension Fund Trustees</v>
          </cell>
        </row>
        <row r="26">
          <cell r="A26" t="str">
            <v>0125000700100</v>
          </cell>
          <cell r="B26" t="str">
            <v>Salary &amp; Wages Directorate</v>
          </cell>
        </row>
        <row r="27">
          <cell r="A27" t="str">
            <v>055100200100</v>
          </cell>
          <cell r="B27" t="str">
            <v>Ministry for Local Government</v>
          </cell>
        </row>
        <row r="28">
          <cell r="A28" t="str">
            <v>011101300600</v>
          </cell>
          <cell r="B28" t="str">
            <v>Emirate Council</v>
          </cell>
        </row>
        <row r="29">
          <cell r="A29" t="str">
            <v>012500700103</v>
          </cell>
          <cell r="B29" t="str">
            <v>Kano State Computer Centre</v>
          </cell>
        </row>
        <row r="30">
          <cell r="A30" t="str">
            <v>023800000000</v>
          </cell>
          <cell r="B30" t="str">
            <v>Ministry of Planning &amp; Budget</v>
          </cell>
        </row>
        <row r="31">
          <cell r="A31" t="str">
            <v>023800400100</v>
          </cell>
          <cell r="B31" t="str">
            <v>Kano State Bureau of Statistics</v>
          </cell>
        </row>
        <row r="32">
          <cell r="A32" t="str">
            <v>140000000000</v>
          </cell>
          <cell r="B32" t="str">
            <v>Office of the Auditor General (State)</v>
          </cell>
        </row>
        <row r="33">
          <cell r="A33" t="str">
            <v>011100100600</v>
          </cell>
          <cell r="B33" t="str">
            <v>Due Process Directorate</v>
          </cell>
        </row>
        <row r="34">
          <cell r="A34" t="str">
            <v>014700100000</v>
          </cell>
          <cell r="B34" t="str">
            <v>Civil Service Commission</v>
          </cell>
        </row>
        <row r="35">
          <cell r="A35" t="str">
            <v>016700000000</v>
          </cell>
          <cell r="B35" t="str">
            <v>Local Government Audit</v>
          </cell>
        </row>
        <row r="36">
          <cell r="A36" t="str">
            <v>014800100100</v>
          </cell>
          <cell r="B36" t="str">
            <v>Kano State Ind. Elect. Comm.</v>
          </cell>
        </row>
        <row r="38">
          <cell r="B38" t="str">
            <v>Sub total</v>
          </cell>
        </row>
        <row r="39">
          <cell r="A39">
            <v>2</v>
          </cell>
          <cell r="B39" t="str">
            <v>ECONOMIC SECTOR</v>
          </cell>
        </row>
        <row r="40">
          <cell r="A40" t="str">
            <v>021500000000</v>
          </cell>
          <cell r="B40" t="str">
            <v>Ministry of Agric. &amp; Natural Resources</v>
          </cell>
        </row>
        <row r="41">
          <cell r="A41" t="str">
            <v>021511500100</v>
          </cell>
          <cell r="B41" t="str">
            <v>KNARDA</v>
          </cell>
        </row>
        <row r="42">
          <cell r="A42" t="str">
            <v>021511600100</v>
          </cell>
          <cell r="B42" t="str">
            <v>KASCO</v>
          </cell>
        </row>
        <row r="43">
          <cell r="A43" t="str">
            <v>021511700100</v>
          </cell>
          <cell r="B43" t="str">
            <v>Zoological &amp; Wild Life  Mgt. Agency</v>
          </cell>
        </row>
        <row r="44">
          <cell r="A44" t="str">
            <v>022200100100</v>
          </cell>
          <cell r="B44" t="str">
            <v>Ministry of Commerce Ind. &amp; Co-op.</v>
          </cell>
        </row>
        <row r="45">
          <cell r="A45" t="str">
            <v>022205300100</v>
          </cell>
          <cell r="B45" t="str">
            <v>Abaubakar Rimi Market</v>
          </cell>
        </row>
        <row r="46">
          <cell r="A46" t="str">
            <v>022205600100</v>
          </cell>
          <cell r="B46" t="str">
            <v>Tourism Management Board</v>
          </cell>
        </row>
        <row r="47">
          <cell r="A47" t="str">
            <v>023400100300</v>
          </cell>
          <cell r="B47" t="str">
            <v>Kano State Transport Authority</v>
          </cell>
        </row>
        <row r="48">
          <cell r="A48" t="str">
            <v>022000000000</v>
          </cell>
          <cell r="B48" t="str">
            <v>Ministry of Finance</v>
          </cell>
        </row>
        <row r="49">
          <cell r="A49" t="str">
            <v>022000800100</v>
          </cell>
          <cell r="B49" t="str">
            <v>Kano State Internal Revenue Services</v>
          </cell>
        </row>
        <row r="50">
          <cell r="A50" t="str">
            <v>022001500100</v>
          </cell>
          <cell r="B50" t="str">
            <v>Kano State Micro Finance Agency</v>
          </cell>
        </row>
        <row r="51">
          <cell r="A51" t="str">
            <v>025210700400</v>
          </cell>
          <cell r="B51" t="str">
            <v>RUWASA</v>
          </cell>
        </row>
        <row r="52">
          <cell r="A52" t="str">
            <v>025310800500</v>
          </cell>
          <cell r="B52" t="str">
            <v>Rural Electrification Board</v>
          </cell>
        </row>
        <row r="53">
          <cell r="A53" t="str">
            <v>026000100100</v>
          </cell>
          <cell r="B53" t="str">
            <v>Bureau for Land Management</v>
          </cell>
        </row>
        <row r="54">
          <cell r="A54" t="str">
            <v>026000200100</v>
          </cell>
          <cell r="B54" t="str">
            <v>KNUPDA</v>
          </cell>
        </row>
        <row r="55">
          <cell r="A55" t="str">
            <v>025300100100</v>
          </cell>
          <cell r="B55" t="str">
            <v>Ministry of Rural &amp; Community Development</v>
          </cell>
        </row>
        <row r="56">
          <cell r="A56" t="str">
            <v>053500100100</v>
          </cell>
          <cell r="B56" t="str">
            <v>Ministry of Environment</v>
          </cell>
        </row>
        <row r="57">
          <cell r="A57" t="str">
            <v>053505600100</v>
          </cell>
          <cell r="B57" t="str">
            <v>REMASAB</v>
          </cell>
        </row>
        <row r="58">
          <cell r="A58" t="str">
            <v>05305700100</v>
          </cell>
          <cell r="B58" t="str">
            <v>KNAP</v>
          </cell>
        </row>
        <row r="59">
          <cell r="A59" t="str">
            <v>05305800100</v>
          </cell>
          <cell r="B59" t="str">
            <v>Kano State Sustainable Projects</v>
          </cell>
        </row>
        <row r="60">
          <cell r="A60" t="str">
            <v>023400100100</v>
          </cell>
          <cell r="B60" t="str">
            <v>Ministry of Works &amp; Housing</v>
          </cell>
        </row>
        <row r="61">
          <cell r="A61" t="str">
            <v>023400400200</v>
          </cell>
          <cell r="B61" t="str">
            <v>Housing Corporation</v>
          </cell>
        </row>
        <row r="62">
          <cell r="A62" t="str">
            <v>023400400100</v>
          </cell>
          <cell r="B62" t="str">
            <v>Kano State Maintenance Agency (KARMA)</v>
          </cell>
        </row>
        <row r="63">
          <cell r="B63" t="str">
            <v>Sub total</v>
          </cell>
        </row>
        <row r="64">
          <cell r="A64">
            <v>3</v>
          </cell>
          <cell r="B64" t="str">
            <v>LAW &amp; JUSTICE</v>
          </cell>
        </row>
        <row r="65">
          <cell r="A65" t="str">
            <v>011100200100</v>
          </cell>
          <cell r="B65" t="str">
            <v>Kano State Emergency relief &amp; Rehablitation Board</v>
          </cell>
        </row>
        <row r="66">
          <cell r="A66" t="str">
            <v>032600100100</v>
          </cell>
          <cell r="B66" t="str">
            <v>Ministry of Justice</v>
          </cell>
        </row>
        <row r="67">
          <cell r="A67" t="str">
            <v>032660510010</v>
          </cell>
          <cell r="B67" t="str">
            <v>Law Reform Commission</v>
          </cell>
        </row>
        <row r="68">
          <cell r="A68" t="str">
            <v>023406100400</v>
          </cell>
          <cell r="B68" t="str">
            <v>Kano State Road Transport Agency (KAROTA)</v>
          </cell>
        </row>
        <row r="69">
          <cell r="A69" t="str">
            <v>023400800100</v>
          </cell>
          <cell r="B69" t="str">
            <v>Kano State Fire Service</v>
          </cell>
        </row>
        <row r="70">
          <cell r="A70" t="str">
            <v>032605100101</v>
          </cell>
          <cell r="B70" t="str">
            <v>High Court of Justice</v>
          </cell>
        </row>
        <row r="71">
          <cell r="A71" t="str">
            <v>031801100100</v>
          </cell>
          <cell r="B71" t="str">
            <v>Judicial Service Commission</v>
          </cell>
        </row>
        <row r="72">
          <cell r="A72" t="str">
            <v>032605300100</v>
          </cell>
          <cell r="B72" t="str">
            <v>Shari'a Court of Appeal</v>
          </cell>
        </row>
        <row r="73">
          <cell r="A73" t="str">
            <v>032605500100</v>
          </cell>
          <cell r="B73" t="str">
            <v>Kano State Shari'a Commission</v>
          </cell>
        </row>
        <row r="74">
          <cell r="A74" t="str">
            <v>01500100100</v>
          </cell>
          <cell r="B74" t="str">
            <v>Kano State Zakkat Commission</v>
          </cell>
        </row>
        <row r="75">
          <cell r="A75" t="str">
            <v>032605600100</v>
          </cell>
          <cell r="B75" t="str">
            <v>Kano state Hisbah Board</v>
          </cell>
        </row>
        <row r="76">
          <cell r="B76" t="str">
            <v>Sub total</v>
          </cell>
        </row>
        <row r="77">
          <cell r="A77">
            <v>5</v>
          </cell>
          <cell r="B77" t="str">
            <v>SOCIAL SERVICES SECTOR</v>
          </cell>
        </row>
        <row r="78">
          <cell r="A78" t="str">
            <v>011101300500</v>
          </cell>
          <cell r="B78" t="str">
            <v>Community Re-orientation Council</v>
          </cell>
        </row>
        <row r="79">
          <cell r="A79" t="str">
            <v>025200100100</v>
          </cell>
          <cell r="B79" t="str">
            <v>Ministry of Water Resources</v>
          </cell>
        </row>
        <row r="80">
          <cell r="A80" t="str">
            <v>025210100200</v>
          </cell>
          <cell r="B80" t="str">
            <v>Kano State Water Board</v>
          </cell>
        </row>
        <row r="81">
          <cell r="A81" t="str">
            <v>025210600100</v>
          </cell>
          <cell r="B81" t="str">
            <v>Wreca</v>
          </cell>
        </row>
        <row r="82">
          <cell r="A82" t="str">
            <v>022200200300</v>
          </cell>
          <cell r="B82" t="str">
            <v>Kano state Consumer Protection Agency</v>
          </cell>
        </row>
        <row r="83">
          <cell r="A83" t="str">
            <v>052100100000</v>
          </cell>
          <cell r="B83" t="str">
            <v>Ministry of Health</v>
          </cell>
        </row>
        <row r="84">
          <cell r="A84" t="str">
            <v>052111500100</v>
          </cell>
          <cell r="B84" t="str">
            <v>Post Graduate  School (College of Family Medicine)</v>
          </cell>
        </row>
        <row r="85">
          <cell r="A85" t="str">
            <v>052111300100</v>
          </cell>
          <cell r="B85" t="str">
            <v>Drugs Management &amp; Consumable Supply Agency  (Drugs Management Agency)</v>
          </cell>
        </row>
        <row r="86">
          <cell r="A86" t="str">
            <v>052100300100</v>
          </cell>
          <cell r="B86" t="str">
            <v>H.M.B. ( HQ  and  Zones)</v>
          </cell>
        </row>
        <row r="87">
          <cell r="A87" t="str">
            <v>052110201200</v>
          </cell>
          <cell r="B87" t="str">
            <v>Zone 7 MAWSH</v>
          </cell>
        </row>
        <row r="88">
          <cell r="A88" t="str">
            <v>052111600700</v>
          </cell>
          <cell r="B88" t="str">
            <v>Primary Health Care Mgt. Board (PHCMB)</v>
          </cell>
        </row>
        <row r="89">
          <cell r="A89" t="str">
            <v>052111600800</v>
          </cell>
          <cell r="B89" t="str">
            <v>State Agency for Control of Aids</v>
          </cell>
        </row>
        <row r="90">
          <cell r="A90" t="str">
            <v>052111600100</v>
          </cell>
          <cell r="B90" t="str">
            <v>School of Hygiene</v>
          </cell>
        </row>
        <row r="91">
          <cell r="A91" t="str">
            <v>052111600103</v>
          </cell>
          <cell r="B91" t="str">
            <v>School of Health Technology</v>
          </cell>
        </row>
        <row r="92">
          <cell r="A92" t="str">
            <v>052111600100</v>
          </cell>
          <cell r="B92" t="str">
            <v>School of Health Technology Bebeji</v>
          </cell>
        </row>
        <row r="93">
          <cell r="A93" t="str">
            <v>052110400100</v>
          </cell>
          <cell r="B93" t="str">
            <v xml:space="preserve"> C. OF NURSING AND MID-WIFERY, KN &amp; DBT </v>
          </cell>
        </row>
        <row r="94">
          <cell r="A94" t="str">
            <v>052110400109</v>
          </cell>
          <cell r="B94" t="str">
            <v xml:space="preserve"> POST BASIC C. OF NUR. AND MID-WIFE, MDB &amp; GZW </v>
          </cell>
        </row>
        <row r="95">
          <cell r="A95" t="str">
            <v>052111600900</v>
          </cell>
          <cell r="B95" t="str">
            <v>CONTRIBUTORY HEALTH MGT</v>
          </cell>
        </row>
        <row r="96">
          <cell r="A96" t="str">
            <v>052111601000</v>
          </cell>
          <cell r="B96" t="str">
            <v>KHETFUND</v>
          </cell>
        </row>
        <row r="97">
          <cell r="A97" t="str">
            <v>052111601100</v>
          </cell>
          <cell r="B97" t="str">
            <v>DRUGS ABUSE CONTROL AGENCY</v>
          </cell>
        </row>
        <row r="98">
          <cell r="A98" t="str">
            <v>051700100100</v>
          </cell>
          <cell r="B98" t="str">
            <v xml:space="preserve">Ministry of Education </v>
          </cell>
        </row>
        <row r="99">
          <cell r="A99" t="str">
            <v>051702400000</v>
          </cell>
          <cell r="B99" t="str">
            <v>Kano State Islamic &amp; Quaranic School Board</v>
          </cell>
        </row>
        <row r="100">
          <cell r="A100" t="str">
            <v>051702500000</v>
          </cell>
          <cell r="B100" t="str">
            <v>Informatic Institute</v>
          </cell>
        </row>
        <row r="101">
          <cell r="A101" t="str">
            <v>051700800300</v>
          </cell>
          <cell r="B101" t="str">
            <v>Agency for Mass Education</v>
          </cell>
        </row>
        <row r="102">
          <cell r="A102" t="str">
            <v>051702200900</v>
          </cell>
          <cell r="B102" t="str">
            <v>Aminu School of Islamic Legal Studies</v>
          </cell>
        </row>
        <row r="103">
          <cell r="A103" t="str">
            <v>051702201000</v>
          </cell>
          <cell r="B103" t="str">
            <v>Audu Bako College of Agric Danbatta</v>
          </cell>
        </row>
        <row r="104">
          <cell r="A104" t="str">
            <v>051702300100</v>
          </cell>
          <cell r="B104" t="str">
            <v>College of Education &amp; Preliminary Studies</v>
          </cell>
        </row>
        <row r="105">
          <cell r="A105" t="str">
            <v>051702100700</v>
          </cell>
          <cell r="B105" t="str">
            <v>Kano State University Science &amp; Technology   (Wudil)</v>
          </cell>
        </row>
        <row r="106">
          <cell r="A106" t="str">
            <v>051700800300</v>
          </cell>
          <cell r="B106" t="str">
            <v>Kano State library Board</v>
          </cell>
        </row>
        <row r="107">
          <cell r="A107" t="str">
            <v>051700300200</v>
          </cell>
          <cell r="B107" t="str">
            <v>SUBEB</v>
          </cell>
        </row>
        <row r="108">
          <cell r="A108" t="str">
            <v>051705700200</v>
          </cell>
          <cell r="B108" t="str">
            <v>Senior  Secondary Schools Mgt. Board</v>
          </cell>
        </row>
        <row r="109">
          <cell r="A109" t="str">
            <v>051705600100</v>
          </cell>
          <cell r="B109" t="str">
            <v>Kano State Scholarship Board</v>
          </cell>
        </row>
        <row r="110">
          <cell r="A110" t="str">
            <v>051701800500</v>
          </cell>
          <cell r="B110" t="str">
            <v>Kano State Polytechnic</v>
          </cell>
        </row>
        <row r="111">
          <cell r="A111" t="str">
            <v>05170600300</v>
          </cell>
          <cell r="B111" t="str">
            <v>Science &amp; Technical Schools Board</v>
          </cell>
        </row>
        <row r="112">
          <cell r="A112" t="str">
            <v>051701900600</v>
          </cell>
          <cell r="B112" t="str">
            <v xml:space="preserve">SA'ADATU RIMI COLLEGE OF EDUCATION KUMBOTSO                 </v>
          </cell>
        </row>
        <row r="113">
          <cell r="A113" t="str">
            <v>051702100800</v>
          </cell>
          <cell r="B113" t="str">
            <v>Yusufu Maitama Sule  University</v>
          </cell>
        </row>
        <row r="114">
          <cell r="A114" t="str">
            <v>051706100000</v>
          </cell>
          <cell r="B114" t="str">
            <v>RMK College of Basic &amp; Remedial Studies T/Wada</v>
          </cell>
        </row>
        <row r="115">
          <cell r="A115" t="str">
            <v>051706000600</v>
          </cell>
          <cell r="B115" t="str">
            <v xml:space="preserve"> KANO STATE PRIVATE AND VALUNTARY INST BOARD </v>
          </cell>
        </row>
        <row r="116">
          <cell r="A116" t="str">
            <v>052300100100</v>
          </cell>
          <cell r="B116" t="str">
            <v>Min. of Inf.,Cult.,Int.Aff., Youth &amp; Sports</v>
          </cell>
        </row>
        <row r="117">
          <cell r="A117" t="str">
            <v>052300300100</v>
          </cell>
          <cell r="B117" t="str">
            <v>Abubakar Rimi Television Corporation</v>
          </cell>
        </row>
        <row r="118">
          <cell r="A118" t="str">
            <v>055300400100</v>
          </cell>
          <cell r="B118" t="str">
            <v>Kano State Radio Corporation</v>
          </cell>
        </row>
        <row r="119">
          <cell r="A119" t="str">
            <v>012305500500</v>
          </cell>
          <cell r="B119" t="str">
            <v>Triumph Publishing Company</v>
          </cell>
        </row>
        <row r="120">
          <cell r="A120" t="str">
            <v>052300200100</v>
          </cell>
          <cell r="B120" t="str">
            <v>History &amp; Culture Bureau</v>
          </cell>
        </row>
        <row r="121">
          <cell r="A121" t="str">
            <v>012301300400</v>
          </cell>
          <cell r="B121" t="str">
            <v>Governement Printing Press</v>
          </cell>
        </row>
        <row r="122">
          <cell r="A122" t="str">
            <v>012301000300</v>
          </cell>
          <cell r="B122" t="str">
            <v>Kano State Censorship Board</v>
          </cell>
        </row>
        <row r="123">
          <cell r="A123" t="str">
            <v>011100100900</v>
          </cell>
          <cell r="B123" t="str">
            <v>Kano Pillars</v>
          </cell>
        </row>
        <row r="124">
          <cell r="A124" t="str">
            <v>012305700700</v>
          </cell>
          <cell r="B124" t="str">
            <v>Youth Development Directorate</v>
          </cell>
        </row>
        <row r="125">
          <cell r="A125" t="str">
            <v>051400000000</v>
          </cell>
          <cell r="B125" t="str">
            <v>Ministry of Women Affairs &amp; Social Dev.</v>
          </cell>
        </row>
        <row r="126">
          <cell r="A126" t="str">
            <v>053905100100</v>
          </cell>
          <cell r="B126" t="str">
            <v>Kano State Sports Commission</v>
          </cell>
        </row>
        <row r="127">
          <cell r="B127" t="str">
            <v>Sub total</v>
          </cell>
        </row>
      </sheetData>
      <sheetData sheetId="4" refreshError="1"/>
      <sheetData sheetId="5" refreshError="1">
        <row r="40">
          <cell r="A40" t="str">
            <v>022001300100</v>
          </cell>
          <cell r="B40" t="str">
            <v>Kano State Investment Promotion Agency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1"/>
  <sheetViews>
    <sheetView workbookViewId="0">
      <selection activeCell="B15" sqref="B15"/>
    </sheetView>
  </sheetViews>
  <sheetFormatPr defaultRowHeight="15" x14ac:dyDescent="0.25"/>
  <cols>
    <col min="1" max="1" width="16.5703125" customWidth="1"/>
    <col min="2" max="2" width="40" customWidth="1"/>
    <col min="3" max="3" width="14.28515625" customWidth="1"/>
    <col min="4" max="4" width="17.42578125" customWidth="1"/>
    <col min="5" max="5" width="16.85546875" customWidth="1"/>
    <col min="6" max="6" width="16.7109375" customWidth="1"/>
    <col min="7" max="7" width="17.42578125" customWidth="1"/>
    <col min="10" max="10" width="18.42578125" customWidth="1"/>
    <col min="257" max="257" width="16.5703125" customWidth="1"/>
    <col min="258" max="258" width="40" customWidth="1"/>
    <col min="259" max="259" width="14.28515625" customWidth="1"/>
    <col min="260" max="260" width="17.42578125" customWidth="1"/>
    <col min="261" max="261" width="16.85546875" customWidth="1"/>
    <col min="262" max="262" width="16.7109375" customWidth="1"/>
    <col min="263" max="263" width="17.42578125" customWidth="1"/>
    <col min="266" max="266" width="18.42578125" customWidth="1"/>
    <col min="513" max="513" width="16.5703125" customWidth="1"/>
    <col min="514" max="514" width="40" customWidth="1"/>
    <col min="515" max="515" width="14.28515625" customWidth="1"/>
    <col min="516" max="516" width="17.42578125" customWidth="1"/>
    <col min="517" max="517" width="16.85546875" customWidth="1"/>
    <col min="518" max="518" width="16.7109375" customWidth="1"/>
    <col min="519" max="519" width="17.42578125" customWidth="1"/>
    <col min="522" max="522" width="18.42578125" customWidth="1"/>
    <col min="769" max="769" width="16.5703125" customWidth="1"/>
    <col min="770" max="770" width="40" customWidth="1"/>
    <col min="771" max="771" width="14.28515625" customWidth="1"/>
    <col min="772" max="772" width="17.42578125" customWidth="1"/>
    <col min="773" max="773" width="16.85546875" customWidth="1"/>
    <col min="774" max="774" width="16.7109375" customWidth="1"/>
    <col min="775" max="775" width="17.42578125" customWidth="1"/>
    <col min="778" max="778" width="18.42578125" customWidth="1"/>
    <col min="1025" max="1025" width="16.5703125" customWidth="1"/>
    <col min="1026" max="1026" width="40" customWidth="1"/>
    <col min="1027" max="1027" width="14.28515625" customWidth="1"/>
    <col min="1028" max="1028" width="17.42578125" customWidth="1"/>
    <col min="1029" max="1029" width="16.85546875" customWidth="1"/>
    <col min="1030" max="1030" width="16.7109375" customWidth="1"/>
    <col min="1031" max="1031" width="17.42578125" customWidth="1"/>
    <col min="1034" max="1034" width="18.42578125" customWidth="1"/>
    <col min="1281" max="1281" width="16.5703125" customWidth="1"/>
    <col min="1282" max="1282" width="40" customWidth="1"/>
    <col min="1283" max="1283" width="14.28515625" customWidth="1"/>
    <col min="1284" max="1284" width="17.42578125" customWidth="1"/>
    <col min="1285" max="1285" width="16.85546875" customWidth="1"/>
    <col min="1286" max="1286" width="16.7109375" customWidth="1"/>
    <col min="1287" max="1287" width="17.42578125" customWidth="1"/>
    <col min="1290" max="1290" width="18.42578125" customWidth="1"/>
    <col min="1537" max="1537" width="16.5703125" customWidth="1"/>
    <col min="1538" max="1538" width="40" customWidth="1"/>
    <col min="1539" max="1539" width="14.28515625" customWidth="1"/>
    <col min="1540" max="1540" width="17.42578125" customWidth="1"/>
    <col min="1541" max="1541" width="16.85546875" customWidth="1"/>
    <col min="1542" max="1542" width="16.7109375" customWidth="1"/>
    <col min="1543" max="1543" width="17.42578125" customWidth="1"/>
    <col min="1546" max="1546" width="18.42578125" customWidth="1"/>
    <col min="1793" max="1793" width="16.5703125" customWidth="1"/>
    <col min="1794" max="1794" width="40" customWidth="1"/>
    <col min="1795" max="1795" width="14.28515625" customWidth="1"/>
    <col min="1796" max="1796" width="17.42578125" customWidth="1"/>
    <col min="1797" max="1797" width="16.85546875" customWidth="1"/>
    <col min="1798" max="1798" width="16.7109375" customWidth="1"/>
    <col min="1799" max="1799" width="17.42578125" customWidth="1"/>
    <col min="1802" max="1802" width="18.42578125" customWidth="1"/>
    <col min="2049" max="2049" width="16.5703125" customWidth="1"/>
    <col min="2050" max="2050" width="40" customWidth="1"/>
    <col min="2051" max="2051" width="14.28515625" customWidth="1"/>
    <col min="2052" max="2052" width="17.42578125" customWidth="1"/>
    <col min="2053" max="2053" width="16.85546875" customWidth="1"/>
    <col min="2054" max="2054" width="16.7109375" customWidth="1"/>
    <col min="2055" max="2055" width="17.42578125" customWidth="1"/>
    <col min="2058" max="2058" width="18.42578125" customWidth="1"/>
    <col min="2305" max="2305" width="16.5703125" customWidth="1"/>
    <col min="2306" max="2306" width="40" customWidth="1"/>
    <col min="2307" max="2307" width="14.28515625" customWidth="1"/>
    <col min="2308" max="2308" width="17.42578125" customWidth="1"/>
    <col min="2309" max="2309" width="16.85546875" customWidth="1"/>
    <col min="2310" max="2310" width="16.7109375" customWidth="1"/>
    <col min="2311" max="2311" width="17.42578125" customWidth="1"/>
    <col min="2314" max="2314" width="18.42578125" customWidth="1"/>
    <col min="2561" max="2561" width="16.5703125" customWidth="1"/>
    <col min="2562" max="2562" width="40" customWidth="1"/>
    <col min="2563" max="2563" width="14.28515625" customWidth="1"/>
    <col min="2564" max="2564" width="17.42578125" customWidth="1"/>
    <col min="2565" max="2565" width="16.85546875" customWidth="1"/>
    <col min="2566" max="2566" width="16.7109375" customWidth="1"/>
    <col min="2567" max="2567" width="17.42578125" customWidth="1"/>
    <col min="2570" max="2570" width="18.42578125" customWidth="1"/>
    <col min="2817" max="2817" width="16.5703125" customWidth="1"/>
    <col min="2818" max="2818" width="40" customWidth="1"/>
    <col min="2819" max="2819" width="14.28515625" customWidth="1"/>
    <col min="2820" max="2820" width="17.42578125" customWidth="1"/>
    <col min="2821" max="2821" width="16.85546875" customWidth="1"/>
    <col min="2822" max="2822" width="16.7109375" customWidth="1"/>
    <col min="2823" max="2823" width="17.42578125" customWidth="1"/>
    <col min="2826" max="2826" width="18.42578125" customWidth="1"/>
    <col min="3073" max="3073" width="16.5703125" customWidth="1"/>
    <col min="3074" max="3074" width="40" customWidth="1"/>
    <col min="3075" max="3075" width="14.28515625" customWidth="1"/>
    <col min="3076" max="3076" width="17.42578125" customWidth="1"/>
    <col min="3077" max="3077" width="16.85546875" customWidth="1"/>
    <col min="3078" max="3078" width="16.7109375" customWidth="1"/>
    <col min="3079" max="3079" width="17.42578125" customWidth="1"/>
    <col min="3082" max="3082" width="18.42578125" customWidth="1"/>
    <col min="3329" max="3329" width="16.5703125" customWidth="1"/>
    <col min="3330" max="3330" width="40" customWidth="1"/>
    <col min="3331" max="3331" width="14.28515625" customWidth="1"/>
    <col min="3332" max="3332" width="17.42578125" customWidth="1"/>
    <col min="3333" max="3333" width="16.85546875" customWidth="1"/>
    <col min="3334" max="3334" width="16.7109375" customWidth="1"/>
    <col min="3335" max="3335" width="17.42578125" customWidth="1"/>
    <col min="3338" max="3338" width="18.42578125" customWidth="1"/>
    <col min="3585" max="3585" width="16.5703125" customWidth="1"/>
    <col min="3586" max="3586" width="40" customWidth="1"/>
    <col min="3587" max="3587" width="14.28515625" customWidth="1"/>
    <col min="3588" max="3588" width="17.42578125" customWidth="1"/>
    <col min="3589" max="3589" width="16.85546875" customWidth="1"/>
    <col min="3590" max="3590" width="16.7109375" customWidth="1"/>
    <col min="3591" max="3591" width="17.42578125" customWidth="1"/>
    <col min="3594" max="3594" width="18.42578125" customWidth="1"/>
    <col min="3841" max="3841" width="16.5703125" customWidth="1"/>
    <col min="3842" max="3842" width="40" customWidth="1"/>
    <col min="3843" max="3843" width="14.28515625" customWidth="1"/>
    <col min="3844" max="3844" width="17.42578125" customWidth="1"/>
    <col min="3845" max="3845" width="16.85546875" customWidth="1"/>
    <col min="3846" max="3846" width="16.7109375" customWidth="1"/>
    <col min="3847" max="3847" width="17.42578125" customWidth="1"/>
    <col min="3850" max="3850" width="18.42578125" customWidth="1"/>
    <col min="4097" max="4097" width="16.5703125" customWidth="1"/>
    <col min="4098" max="4098" width="40" customWidth="1"/>
    <col min="4099" max="4099" width="14.28515625" customWidth="1"/>
    <col min="4100" max="4100" width="17.42578125" customWidth="1"/>
    <col min="4101" max="4101" width="16.85546875" customWidth="1"/>
    <col min="4102" max="4102" width="16.7109375" customWidth="1"/>
    <col min="4103" max="4103" width="17.42578125" customWidth="1"/>
    <col min="4106" max="4106" width="18.42578125" customWidth="1"/>
    <col min="4353" max="4353" width="16.5703125" customWidth="1"/>
    <col min="4354" max="4354" width="40" customWidth="1"/>
    <col min="4355" max="4355" width="14.28515625" customWidth="1"/>
    <col min="4356" max="4356" width="17.42578125" customWidth="1"/>
    <col min="4357" max="4357" width="16.85546875" customWidth="1"/>
    <col min="4358" max="4358" width="16.7109375" customWidth="1"/>
    <col min="4359" max="4359" width="17.42578125" customWidth="1"/>
    <col min="4362" max="4362" width="18.42578125" customWidth="1"/>
    <col min="4609" max="4609" width="16.5703125" customWidth="1"/>
    <col min="4610" max="4610" width="40" customWidth="1"/>
    <col min="4611" max="4611" width="14.28515625" customWidth="1"/>
    <col min="4612" max="4612" width="17.42578125" customWidth="1"/>
    <col min="4613" max="4613" width="16.85546875" customWidth="1"/>
    <col min="4614" max="4614" width="16.7109375" customWidth="1"/>
    <col min="4615" max="4615" width="17.42578125" customWidth="1"/>
    <col min="4618" max="4618" width="18.42578125" customWidth="1"/>
    <col min="4865" max="4865" width="16.5703125" customWidth="1"/>
    <col min="4866" max="4866" width="40" customWidth="1"/>
    <col min="4867" max="4867" width="14.28515625" customWidth="1"/>
    <col min="4868" max="4868" width="17.42578125" customWidth="1"/>
    <col min="4869" max="4869" width="16.85546875" customWidth="1"/>
    <col min="4870" max="4870" width="16.7109375" customWidth="1"/>
    <col min="4871" max="4871" width="17.42578125" customWidth="1"/>
    <col min="4874" max="4874" width="18.42578125" customWidth="1"/>
    <col min="5121" max="5121" width="16.5703125" customWidth="1"/>
    <col min="5122" max="5122" width="40" customWidth="1"/>
    <col min="5123" max="5123" width="14.28515625" customWidth="1"/>
    <col min="5124" max="5124" width="17.42578125" customWidth="1"/>
    <col min="5125" max="5125" width="16.85546875" customWidth="1"/>
    <col min="5126" max="5126" width="16.7109375" customWidth="1"/>
    <col min="5127" max="5127" width="17.42578125" customWidth="1"/>
    <col min="5130" max="5130" width="18.42578125" customWidth="1"/>
    <col min="5377" max="5377" width="16.5703125" customWidth="1"/>
    <col min="5378" max="5378" width="40" customWidth="1"/>
    <col min="5379" max="5379" width="14.28515625" customWidth="1"/>
    <col min="5380" max="5380" width="17.42578125" customWidth="1"/>
    <col min="5381" max="5381" width="16.85546875" customWidth="1"/>
    <col min="5382" max="5382" width="16.7109375" customWidth="1"/>
    <col min="5383" max="5383" width="17.42578125" customWidth="1"/>
    <col min="5386" max="5386" width="18.42578125" customWidth="1"/>
    <col min="5633" max="5633" width="16.5703125" customWidth="1"/>
    <col min="5634" max="5634" width="40" customWidth="1"/>
    <col min="5635" max="5635" width="14.28515625" customWidth="1"/>
    <col min="5636" max="5636" width="17.42578125" customWidth="1"/>
    <col min="5637" max="5637" width="16.85546875" customWidth="1"/>
    <col min="5638" max="5638" width="16.7109375" customWidth="1"/>
    <col min="5639" max="5639" width="17.42578125" customWidth="1"/>
    <col min="5642" max="5642" width="18.42578125" customWidth="1"/>
    <col min="5889" max="5889" width="16.5703125" customWidth="1"/>
    <col min="5890" max="5890" width="40" customWidth="1"/>
    <col min="5891" max="5891" width="14.28515625" customWidth="1"/>
    <col min="5892" max="5892" width="17.42578125" customWidth="1"/>
    <col min="5893" max="5893" width="16.85546875" customWidth="1"/>
    <col min="5894" max="5894" width="16.7109375" customWidth="1"/>
    <col min="5895" max="5895" width="17.42578125" customWidth="1"/>
    <col min="5898" max="5898" width="18.42578125" customWidth="1"/>
    <col min="6145" max="6145" width="16.5703125" customWidth="1"/>
    <col min="6146" max="6146" width="40" customWidth="1"/>
    <col min="6147" max="6147" width="14.28515625" customWidth="1"/>
    <col min="6148" max="6148" width="17.42578125" customWidth="1"/>
    <col min="6149" max="6149" width="16.85546875" customWidth="1"/>
    <col min="6150" max="6150" width="16.7109375" customWidth="1"/>
    <col min="6151" max="6151" width="17.42578125" customWidth="1"/>
    <col min="6154" max="6154" width="18.42578125" customWidth="1"/>
    <col min="6401" max="6401" width="16.5703125" customWidth="1"/>
    <col min="6402" max="6402" width="40" customWidth="1"/>
    <col min="6403" max="6403" width="14.28515625" customWidth="1"/>
    <col min="6404" max="6404" width="17.42578125" customWidth="1"/>
    <col min="6405" max="6405" width="16.85546875" customWidth="1"/>
    <col min="6406" max="6406" width="16.7109375" customWidth="1"/>
    <col min="6407" max="6407" width="17.42578125" customWidth="1"/>
    <col min="6410" max="6410" width="18.42578125" customWidth="1"/>
    <col min="6657" max="6657" width="16.5703125" customWidth="1"/>
    <col min="6658" max="6658" width="40" customWidth="1"/>
    <col min="6659" max="6659" width="14.28515625" customWidth="1"/>
    <col min="6660" max="6660" width="17.42578125" customWidth="1"/>
    <col min="6661" max="6661" width="16.85546875" customWidth="1"/>
    <col min="6662" max="6662" width="16.7109375" customWidth="1"/>
    <col min="6663" max="6663" width="17.42578125" customWidth="1"/>
    <col min="6666" max="6666" width="18.42578125" customWidth="1"/>
    <col min="6913" max="6913" width="16.5703125" customWidth="1"/>
    <col min="6914" max="6914" width="40" customWidth="1"/>
    <col min="6915" max="6915" width="14.28515625" customWidth="1"/>
    <col min="6916" max="6916" width="17.42578125" customWidth="1"/>
    <col min="6917" max="6917" width="16.85546875" customWidth="1"/>
    <col min="6918" max="6918" width="16.7109375" customWidth="1"/>
    <col min="6919" max="6919" width="17.42578125" customWidth="1"/>
    <col min="6922" max="6922" width="18.42578125" customWidth="1"/>
    <col min="7169" max="7169" width="16.5703125" customWidth="1"/>
    <col min="7170" max="7170" width="40" customWidth="1"/>
    <col min="7171" max="7171" width="14.28515625" customWidth="1"/>
    <col min="7172" max="7172" width="17.42578125" customWidth="1"/>
    <col min="7173" max="7173" width="16.85546875" customWidth="1"/>
    <col min="7174" max="7174" width="16.7109375" customWidth="1"/>
    <col min="7175" max="7175" width="17.42578125" customWidth="1"/>
    <col min="7178" max="7178" width="18.42578125" customWidth="1"/>
    <col min="7425" max="7425" width="16.5703125" customWidth="1"/>
    <col min="7426" max="7426" width="40" customWidth="1"/>
    <col min="7427" max="7427" width="14.28515625" customWidth="1"/>
    <col min="7428" max="7428" width="17.42578125" customWidth="1"/>
    <col min="7429" max="7429" width="16.85546875" customWidth="1"/>
    <col min="7430" max="7430" width="16.7109375" customWidth="1"/>
    <col min="7431" max="7431" width="17.42578125" customWidth="1"/>
    <col min="7434" max="7434" width="18.42578125" customWidth="1"/>
    <col min="7681" max="7681" width="16.5703125" customWidth="1"/>
    <col min="7682" max="7682" width="40" customWidth="1"/>
    <col min="7683" max="7683" width="14.28515625" customWidth="1"/>
    <col min="7684" max="7684" width="17.42578125" customWidth="1"/>
    <col min="7685" max="7685" width="16.85546875" customWidth="1"/>
    <col min="7686" max="7686" width="16.7109375" customWidth="1"/>
    <col min="7687" max="7687" width="17.42578125" customWidth="1"/>
    <col min="7690" max="7690" width="18.42578125" customWidth="1"/>
    <col min="7937" max="7937" width="16.5703125" customWidth="1"/>
    <col min="7938" max="7938" width="40" customWidth="1"/>
    <col min="7939" max="7939" width="14.28515625" customWidth="1"/>
    <col min="7940" max="7940" width="17.42578125" customWidth="1"/>
    <col min="7941" max="7941" width="16.85546875" customWidth="1"/>
    <col min="7942" max="7942" width="16.7109375" customWidth="1"/>
    <col min="7943" max="7943" width="17.42578125" customWidth="1"/>
    <col min="7946" max="7946" width="18.42578125" customWidth="1"/>
    <col min="8193" max="8193" width="16.5703125" customWidth="1"/>
    <col min="8194" max="8194" width="40" customWidth="1"/>
    <col min="8195" max="8195" width="14.28515625" customWidth="1"/>
    <col min="8196" max="8196" width="17.42578125" customWidth="1"/>
    <col min="8197" max="8197" width="16.85546875" customWidth="1"/>
    <col min="8198" max="8198" width="16.7109375" customWidth="1"/>
    <col min="8199" max="8199" width="17.42578125" customWidth="1"/>
    <col min="8202" max="8202" width="18.42578125" customWidth="1"/>
    <col min="8449" max="8449" width="16.5703125" customWidth="1"/>
    <col min="8450" max="8450" width="40" customWidth="1"/>
    <col min="8451" max="8451" width="14.28515625" customWidth="1"/>
    <col min="8452" max="8452" width="17.42578125" customWidth="1"/>
    <col min="8453" max="8453" width="16.85546875" customWidth="1"/>
    <col min="8454" max="8454" width="16.7109375" customWidth="1"/>
    <col min="8455" max="8455" width="17.42578125" customWidth="1"/>
    <col min="8458" max="8458" width="18.42578125" customWidth="1"/>
    <col min="8705" max="8705" width="16.5703125" customWidth="1"/>
    <col min="8706" max="8706" width="40" customWidth="1"/>
    <col min="8707" max="8707" width="14.28515625" customWidth="1"/>
    <col min="8708" max="8708" width="17.42578125" customWidth="1"/>
    <col min="8709" max="8709" width="16.85546875" customWidth="1"/>
    <col min="8710" max="8710" width="16.7109375" customWidth="1"/>
    <col min="8711" max="8711" width="17.42578125" customWidth="1"/>
    <col min="8714" max="8714" width="18.42578125" customWidth="1"/>
    <col min="8961" max="8961" width="16.5703125" customWidth="1"/>
    <col min="8962" max="8962" width="40" customWidth="1"/>
    <col min="8963" max="8963" width="14.28515625" customWidth="1"/>
    <col min="8964" max="8964" width="17.42578125" customWidth="1"/>
    <col min="8965" max="8965" width="16.85546875" customWidth="1"/>
    <col min="8966" max="8966" width="16.7109375" customWidth="1"/>
    <col min="8967" max="8967" width="17.42578125" customWidth="1"/>
    <col min="8970" max="8970" width="18.42578125" customWidth="1"/>
    <col min="9217" max="9217" width="16.5703125" customWidth="1"/>
    <col min="9218" max="9218" width="40" customWidth="1"/>
    <col min="9219" max="9219" width="14.28515625" customWidth="1"/>
    <col min="9220" max="9220" width="17.42578125" customWidth="1"/>
    <col min="9221" max="9221" width="16.85546875" customWidth="1"/>
    <col min="9222" max="9222" width="16.7109375" customWidth="1"/>
    <col min="9223" max="9223" width="17.42578125" customWidth="1"/>
    <col min="9226" max="9226" width="18.42578125" customWidth="1"/>
    <col min="9473" max="9473" width="16.5703125" customWidth="1"/>
    <col min="9474" max="9474" width="40" customWidth="1"/>
    <col min="9475" max="9475" width="14.28515625" customWidth="1"/>
    <col min="9476" max="9476" width="17.42578125" customWidth="1"/>
    <col min="9477" max="9477" width="16.85546875" customWidth="1"/>
    <col min="9478" max="9478" width="16.7109375" customWidth="1"/>
    <col min="9479" max="9479" width="17.42578125" customWidth="1"/>
    <col min="9482" max="9482" width="18.42578125" customWidth="1"/>
    <col min="9729" max="9729" width="16.5703125" customWidth="1"/>
    <col min="9730" max="9730" width="40" customWidth="1"/>
    <col min="9731" max="9731" width="14.28515625" customWidth="1"/>
    <col min="9732" max="9732" width="17.42578125" customWidth="1"/>
    <col min="9733" max="9733" width="16.85546875" customWidth="1"/>
    <col min="9734" max="9734" width="16.7109375" customWidth="1"/>
    <col min="9735" max="9735" width="17.42578125" customWidth="1"/>
    <col min="9738" max="9738" width="18.42578125" customWidth="1"/>
    <col min="9985" max="9985" width="16.5703125" customWidth="1"/>
    <col min="9986" max="9986" width="40" customWidth="1"/>
    <col min="9987" max="9987" width="14.28515625" customWidth="1"/>
    <col min="9988" max="9988" width="17.42578125" customWidth="1"/>
    <col min="9989" max="9989" width="16.85546875" customWidth="1"/>
    <col min="9990" max="9990" width="16.7109375" customWidth="1"/>
    <col min="9991" max="9991" width="17.42578125" customWidth="1"/>
    <col min="9994" max="9994" width="18.42578125" customWidth="1"/>
    <col min="10241" max="10241" width="16.5703125" customWidth="1"/>
    <col min="10242" max="10242" width="40" customWidth="1"/>
    <col min="10243" max="10243" width="14.28515625" customWidth="1"/>
    <col min="10244" max="10244" width="17.42578125" customWidth="1"/>
    <col min="10245" max="10245" width="16.85546875" customWidth="1"/>
    <col min="10246" max="10246" width="16.7109375" customWidth="1"/>
    <col min="10247" max="10247" width="17.42578125" customWidth="1"/>
    <col min="10250" max="10250" width="18.42578125" customWidth="1"/>
    <col min="10497" max="10497" width="16.5703125" customWidth="1"/>
    <col min="10498" max="10498" width="40" customWidth="1"/>
    <col min="10499" max="10499" width="14.28515625" customWidth="1"/>
    <col min="10500" max="10500" width="17.42578125" customWidth="1"/>
    <col min="10501" max="10501" width="16.85546875" customWidth="1"/>
    <col min="10502" max="10502" width="16.7109375" customWidth="1"/>
    <col min="10503" max="10503" width="17.42578125" customWidth="1"/>
    <col min="10506" max="10506" width="18.42578125" customWidth="1"/>
    <col min="10753" max="10753" width="16.5703125" customWidth="1"/>
    <col min="10754" max="10754" width="40" customWidth="1"/>
    <col min="10755" max="10755" width="14.28515625" customWidth="1"/>
    <col min="10756" max="10756" width="17.42578125" customWidth="1"/>
    <col min="10757" max="10757" width="16.85546875" customWidth="1"/>
    <col min="10758" max="10758" width="16.7109375" customWidth="1"/>
    <col min="10759" max="10759" width="17.42578125" customWidth="1"/>
    <col min="10762" max="10762" width="18.42578125" customWidth="1"/>
    <col min="11009" max="11009" width="16.5703125" customWidth="1"/>
    <col min="11010" max="11010" width="40" customWidth="1"/>
    <col min="11011" max="11011" width="14.28515625" customWidth="1"/>
    <col min="11012" max="11012" width="17.42578125" customWidth="1"/>
    <col min="11013" max="11013" width="16.85546875" customWidth="1"/>
    <col min="11014" max="11014" width="16.7109375" customWidth="1"/>
    <col min="11015" max="11015" width="17.42578125" customWidth="1"/>
    <col min="11018" max="11018" width="18.42578125" customWidth="1"/>
    <col min="11265" max="11265" width="16.5703125" customWidth="1"/>
    <col min="11266" max="11266" width="40" customWidth="1"/>
    <col min="11267" max="11267" width="14.28515625" customWidth="1"/>
    <col min="11268" max="11268" width="17.42578125" customWidth="1"/>
    <col min="11269" max="11269" width="16.85546875" customWidth="1"/>
    <col min="11270" max="11270" width="16.7109375" customWidth="1"/>
    <col min="11271" max="11271" width="17.42578125" customWidth="1"/>
    <col min="11274" max="11274" width="18.42578125" customWidth="1"/>
    <col min="11521" max="11521" width="16.5703125" customWidth="1"/>
    <col min="11522" max="11522" width="40" customWidth="1"/>
    <col min="11523" max="11523" width="14.28515625" customWidth="1"/>
    <col min="11524" max="11524" width="17.42578125" customWidth="1"/>
    <col min="11525" max="11525" width="16.85546875" customWidth="1"/>
    <col min="11526" max="11526" width="16.7109375" customWidth="1"/>
    <col min="11527" max="11527" width="17.42578125" customWidth="1"/>
    <col min="11530" max="11530" width="18.42578125" customWidth="1"/>
    <col min="11777" max="11777" width="16.5703125" customWidth="1"/>
    <col min="11778" max="11778" width="40" customWidth="1"/>
    <col min="11779" max="11779" width="14.28515625" customWidth="1"/>
    <col min="11780" max="11780" width="17.42578125" customWidth="1"/>
    <col min="11781" max="11781" width="16.85546875" customWidth="1"/>
    <col min="11782" max="11782" width="16.7109375" customWidth="1"/>
    <col min="11783" max="11783" width="17.42578125" customWidth="1"/>
    <col min="11786" max="11786" width="18.42578125" customWidth="1"/>
    <col min="12033" max="12033" width="16.5703125" customWidth="1"/>
    <col min="12034" max="12034" width="40" customWidth="1"/>
    <col min="12035" max="12035" width="14.28515625" customWidth="1"/>
    <col min="12036" max="12036" width="17.42578125" customWidth="1"/>
    <col min="12037" max="12037" width="16.85546875" customWidth="1"/>
    <col min="12038" max="12038" width="16.7109375" customWidth="1"/>
    <col min="12039" max="12039" width="17.42578125" customWidth="1"/>
    <col min="12042" max="12042" width="18.42578125" customWidth="1"/>
    <col min="12289" max="12289" width="16.5703125" customWidth="1"/>
    <col min="12290" max="12290" width="40" customWidth="1"/>
    <col min="12291" max="12291" width="14.28515625" customWidth="1"/>
    <col min="12292" max="12292" width="17.42578125" customWidth="1"/>
    <col min="12293" max="12293" width="16.85546875" customWidth="1"/>
    <col min="12294" max="12294" width="16.7109375" customWidth="1"/>
    <col min="12295" max="12295" width="17.42578125" customWidth="1"/>
    <col min="12298" max="12298" width="18.42578125" customWidth="1"/>
    <col min="12545" max="12545" width="16.5703125" customWidth="1"/>
    <col min="12546" max="12546" width="40" customWidth="1"/>
    <col min="12547" max="12547" width="14.28515625" customWidth="1"/>
    <col min="12548" max="12548" width="17.42578125" customWidth="1"/>
    <col min="12549" max="12549" width="16.85546875" customWidth="1"/>
    <col min="12550" max="12550" width="16.7109375" customWidth="1"/>
    <col min="12551" max="12551" width="17.42578125" customWidth="1"/>
    <col min="12554" max="12554" width="18.42578125" customWidth="1"/>
    <col min="12801" max="12801" width="16.5703125" customWidth="1"/>
    <col min="12802" max="12802" width="40" customWidth="1"/>
    <col min="12803" max="12803" width="14.28515625" customWidth="1"/>
    <col min="12804" max="12804" width="17.42578125" customWidth="1"/>
    <col min="12805" max="12805" width="16.85546875" customWidth="1"/>
    <col min="12806" max="12806" width="16.7109375" customWidth="1"/>
    <col min="12807" max="12807" width="17.42578125" customWidth="1"/>
    <col min="12810" max="12810" width="18.42578125" customWidth="1"/>
    <col min="13057" max="13057" width="16.5703125" customWidth="1"/>
    <col min="13058" max="13058" width="40" customWidth="1"/>
    <col min="13059" max="13059" width="14.28515625" customWidth="1"/>
    <col min="13060" max="13060" width="17.42578125" customWidth="1"/>
    <col min="13061" max="13061" width="16.85546875" customWidth="1"/>
    <col min="13062" max="13062" width="16.7109375" customWidth="1"/>
    <col min="13063" max="13063" width="17.42578125" customWidth="1"/>
    <col min="13066" max="13066" width="18.42578125" customWidth="1"/>
    <col min="13313" max="13313" width="16.5703125" customWidth="1"/>
    <col min="13314" max="13314" width="40" customWidth="1"/>
    <col min="13315" max="13315" width="14.28515625" customWidth="1"/>
    <col min="13316" max="13316" width="17.42578125" customWidth="1"/>
    <col min="13317" max="13317" width="16.85546875" customWidth="1"/>
    <col min="13318" max="13318" width="16.7109375" customWidth="1"/>
    <col min="13319" max="13319" width="17.42578125" customWidth="1"/>
    <col min="13322" max="13322" width="18.42578125" customWidth="1"/>
    <col min="13569" max="13569" width="16.5703125" customWidth="1"/>
    <col min="13570" max="13570" width="40" customWidth="1"/>
    <col min="13571" max="13571" width="14.28515625" customWidth="1"/>
    <col min="13572" max="13572" width="17.42578125" customWidth="1"/>
    <col min="13573" max="13573" width="16.85546875" customWidth="1"/>
    <col min="13574" max="13574" width="16.7109375" customWidth="1"/>
    <col min="13575" max="13575" width="17.42578125" customWidth="1"/>
    <col min="13578" max="13578" width="18.42578125" customWidth="1"/>
    <col min="13825" max="13825" width="16.5703125" customWidth="1"/>
    <col min="13826" max="13826" width="40" customWidth="1"/>
    <col min="13827" max="13827" width="14.28515625" customWidth="1"/>
    <col min="13828" max="13828" width="17.42578125" customWidth="1"/>
    <col min="13829" max="13829" width="16.85546875" customWidth="1"/>
    <col min="13830" max="13830" width="16.7109375" customWidth="1"/>
    <col min="13831" max="13831" width="17.42578125" customWidth="1"/>
    <col min="13834" max="13834" width="18.42578125" customWidth="1"/>
    <col min="14081" max="14081" width="16.5703125" customWidth="1"/>
    <col min="14082" max="14082" width="40" customWidth="1"/>
    <col min="14083" max="14083" width="14.28515625" customWidth="1"/>
    <col min="14084" max="14084" width="17.42578125" customWidth="1"/>
    <col min="14085" max="14085" width="16.85546875" customWidth="1"/>
    <col min="14086" max="14086" width="16.7109375" customWidth="1"/>
    <col min="14087" max="14087" width="17.42578125" customWidth="1"/>
    <col min="14090" max="14090" width="18.42578125" customWidth="1"/>
    <col min="14337" max="14337" width="16.5703125" customWidth="1"/>
    <col min="14338" max="14338" width="40" customWidth="1"/>
    <col min="14339" max="14339" width="14.28515625" customWidth="1"/>
    <col min="14340" max="14340" width="17.42578125" customWidth="1"/>
    <col min="14341" max="14341" width="16.85546875" customWidth="1"/>
    <col min="14342" max="14342" width="16.7109375" customWidth="1"/>
    <col min="14343" max="14343" width="17.42578125" customWidth="1"/>
    <col min="14346" max="14346" width="18.42578125" customWidth="1"/>
    <col min="14593" max="14593" width="16.5703125" customWidth="1"/>
    <col min="14594" max="14594" width="40" customWidth="1"/>
    <col min="14595" max="14595" width="14.28515625" customWidth="1"/>
    <col min="14596" max="14596" width="17.42578125" customWidth="1"/>
    <col min="14597" max="14597" width="16.85546875" customWidth="1"/>
    <col min="14598" max="14598" width="16.7109375" customWidth="1"/>
    <col min="14599" max="14599" width="17.42578125" customWidth="1"/>
    <col min="14602" max="14602" width="18.42578125" customWidth="1"/>
    <col min="14849" max="14849" width="16.5703125" customWidth="1"/>
    <col min="14850" max="14850" width="40" customWidth="1"/>
    <col min="14851" max="14851" width="14.28515625" customWidth="1"/>
    <col min="14852" max="14852" width="17.42578125" customWidth="1"/>
    <col min="14853" max="14853" width="16.85546875" customWidth="1"/>
    <col min="14854" max="14854" width="16.7109375" customWidth="1"/>
    <col min="14855" max="14855" width="17.42578125" customWidth="1"/>
    <col min="14858" max="14858" width="18.42578125" customWidth="1"/>
    <col min="15105" max="15105" width="16.5703125" customWidth="1"/>
    <col min="15106" max="15106" width="40" customWidth="1"/>
    <col min="15107" max="15107" width="14.28515625" customWidth="1"/>
    <col min="15108" max="15108" width="17.42578125" customWidth="1"/>
    <col min="15109" max="15109" width="16.85546875" customWidth="1"/>
    <col min="15110" max="15110" width="16.7109375" customWidth="1"/>
    <col min="15111" max="15111" width="17.42578125" customWidth="1"/>
    <col min="15114" max="15114" width="18.42578125" customWidth="1"/>
    <col min="15361" max="15361" width="16.5703125" customWidth="1"/>
    <col min="15362" max="15362" width="40" customWidth="1"/>
    <col min="15363" max="15363" width="14.28515625" customWidth="1"/>
    <col min="15364" max="15364" width="17.42578125" customWidth="1"/>
    <col min="15365" max="15365" width="16.85546875" customWidth="1"/>
    <col min="15366" max="15366" width="16.7109375" customWidth="1"/>
    <col min="15367" max="15367" width="17.42578125" customWidth="1"/>
    <col min="15370" max="15370" width="18.42578125" customWidth="1"/>
    <col min="15617" max="15617" width="16.5703125" customWidth="1"/>
    <col min="15618" max="15618" width="40" customWidth="1"/>
    <col min="15619" max="15619" width="14.28515625" customWidth="1"/>
    <col min="15620" max="15620" width="17.42578125" customWidth="1"/>
    <col min="15621" max="15621" width="16.85546875" customWidth="1"/>
    <col min="15622" max="15622" width="16.7109375" customWidth="1"/>
    <col min="15623" max="15623" width="17.42578125" customWidth="1"/>
    <col min="15626" max="15626" width="18.42578125" customWidth="1"/>
    <col min="15873" max="15873" width="16.5703125" customWidth="1"/>
    <col min="15874" max="15874" width="40" customWidth="1"/>
    <col min="15875" max="15875" width="14.28515625" customWidth="1"/>
    <col min="15876" max="15876" width="17.42578125" customWidth="1"/>
    <col min="15877" max="15877" width="16.85546875" customWidth="1"/>
    <col min="15878" max="15878" width="16.7109375" customWidth="1"/>
    <col min="15879" max="15879" width="17.42578125" customWidth="1"/>
    <col min="15882" max="15882" width="18.42578125" customWidth="1"/>
    <col min="16129" max="16129" width="16.5703125" customWidth="1"/>
    <col min="16130" max="16130" width="40" customWidth="1"/>
    <col min="16131" max="16131" width="14.28515625" customWidth="1"/>
    <col min="16132" max="16132" width="17.42578125" customWidth="1"/>
    <col min="16133" max="16133" width="16.85546875" customWidth="1"/>
    <col min="16134" max="16134" width="16.7109375" customWidth="1"/>
    <col min="16135" max="16135" width="17.42578125" customWidth="1"/>
    <col min="16138" max="16138" width="18.42578125" customWidth="1"/>
  </cols>
  <sheetData>
    <row r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ht="15.75" thickBot="1" x14ac:dyDescent="0.3">
      <c r="A2" s="1" t="s">
        <v>1</v>
      </c>
      <c r="B2" s="1"/>
      <c r="C2" s="1"/>
      <c r="D2" s="1"/>
      <c r="E2" s="1"/>
      <c r="F2" s="1"/>
      <c r="G2" s="1"/>
    </row>
    <row r="3" spans="1:7" ht="45.75" thickBot="1" x14ac:dyDescent="0.3">
      <c r="A3" s="2" t="s">
        <v>2</v>
      </c>
      <c r="B3" s="3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4" t="s">
        <v>8</v>
      </c>
    </row>
    <row r="4" spans="1:7" x14ac:dyDescent="0.25">
      <c r="A4" s="5"/>
      <c r="B4" s="5"/>
      <c r="C4" s="5"/>
      <c r="D4" s="5"/>
      <c r="E4" s="5"/>
      <c r="F4" s="5"/>
      <c r="G4" s="5"/>
    </row>
    <row r="5" spans="1:7" x14ac:dyDescent="0.25">
      <c r="A5" s="6"/>
      <c r="B5" s="7" t="s">
        <v>9</v>
      </c>
      <c r="C5" s="6"/>
      <c r="D5" s="6"/>
      <c r="E5" s="6"/>
      <c r="F5" s="6"/>
      <c r="G5" s="6"/>
    </row>
    <row r="6" spans="1:7" x14ac:dyDescent="0.25">
      <c r="A6" s="8" t="s">
        <v>10</v>
      </c>
      <c r="B6" s="6" t="s">
        <v>11</v>
      </c>
      <c r="C6" s="9">
        <v>950000000</v>
      </c>
      <c r="D6" s="10">
        <v>227881002.94</v>
      </c>
      <c r="E6" s="10">
        <v>251321764.94</v>
      </c>
      <c r="F6" s="10">
        <v>775438659.28999996</v>
      </c>
      <c r="G6" s="10">
        <f>SUM(D6:F6)</f>
        <v>1254641427.1700001</v>
      </c>
    </row>
    <row r="7" spans="1:7" x14ac:dyDescent="0.25">
      <c r="A7" s="8" t="s">
        <v>12</v>
      </c>
      <c r="B7" s="6" t="s">
        <v>13</v>
      </c>
      <c r="C7" s="9">
        <v>900000000</v>
      </c>
      <c r="D7" s="10">
        <v>227833675</v>
      </c>
      <c r="E7" s="10">
        <v>118384528.66</v>
      </c>
      <c r="F7" s="10">
        <v>1374928644.0999999</v>
      </c>
      <c r="G7" s="10">
        <f t="shared" ref="G7:G18" si="0">SUM(D7:F7)</f>
        <v>1721146847.7599998</v>
      </c>
    </row>
    <row r="8" spans="1:7" x14ac:dyDescent="0.25">
      <c r="A8" s="8" t="s">
        <v>14</v>
      </c>
      <c r="B8" s="6" t="s">
        <v>15</v>
      </c>
      <c r="C8" s="9">
        <v>300000000</v>
      </c>
      <c r="D8" s="10">
        <v>79280860</v>
      </c>
      <c r="E8" s="10">
        <v>260000</v>
      </c>
      <c r="F8" s="10">
        <v>23913918</v>
      </c>
      <c r="G8" s="10">
        <f t="shared" si="0"/>
        <v>103454778</v>
      </c>
    </row>
    <row r="9" spans="1:7" x14ac:dyDescent="0.25">
      <c r="A9" s="8" t="s">
        <v>16</v>
      </c>
      <c r="B9" s="6" t="s">
        <v>17</v>
      </c>
      <c r="C9" s="9">
        <v>15000000</v>
      </c>
      <c r="D9" s="10">
        <v>337000</v>
      </c>
      <c r="E9" s="10"/>
      <c r="F9" s="10">
        <v>337000</v>
      </c>
      <c r="G9" s="10">
        <f t="shared" si="0"/>
        <v>674000</v>
      </c>
    </row>
    <row r="10" spans="1:7" x14ac:dyDescent="0.25">
      <c r="A10" s="8" t="s">
        <v>18</v>
      </c>
      <c r="B10" s="6" t="s">
        <v>19</v>
      </c>
      <c r="C10" s="9">
        <v>10000000</v>
      </c>
      <c r="D10" s="10">
        <v>750000</v>
      </c>
      <c r="E10" s="10"/>
      <c r="F10" s="10">
        <v>300000</v>
      </c>
      <c r="G10" s="10">
        <f t="shared" si="0"/>
        <v>1050000</v>
      </c>
    </row>
    <row r="11" spans="1:7" x14ac:dyDescent="0.25">
      <c r="A11" s="8" t="s">
        <v>20</v>
      </c>
      <c r="B11" s="6" t="s">
        <v>21</v>
      </c>
      <c r="C11" s="9">
        <v>10000000</v>
      </c>
      <c r="D11" s="10">
        <v>3000000</v>
      </c>
      <c r="E11" s="10">
        <v>4286000</v>
      </c>
      <c r="F11" s="10">
        <v>4251971</v>
      </c>
      <c r="G11" s="10">
        <f t="shared" si="0"/>
        <v>11537971</v>
      </c>
    </row>
    <row r="12" spans="1:7" x14ac:dyDescent="0.25">
      <c r="A12" s="8" t="s">
        <v>22</v>
      </c>
      <c r="B12" s="6" t="s">
        <v>23</v>
      </c>
      <c r="C12" s="9">
        <v>5000000</v>
      </c>
      <c r="D12" s="10">
        <v>300000</v>
      </c>
      <c r="E12" s="10">
        <v>300000</v>
      </c>
      <c r="F12" s="10">
        <v>300000</v>
      </c>
      <c r="G12" s="10">
        <f t="shared" si="0"/>
        <v>900000</v>
      </c>
    </row>
    <row r="13" spans="1:7" x14ac:dyDescent="0.25">
      <c r="A13" s="8" t="s">
        <v>24</v>
      </c>
      <c r="B13" s="6" t="s">
        <v>25</v>
      </c>
      <c r="C13" s="9">
        <v>500000000</v>
      </c>
      <c r="D13" s="10">
        <v>9650000</v>
      </c>
      <c r="E13" s="10">
        <v>75956800</v>
      </c>
      <c r="F13" s="10">
        <v>74140950</v>
      </c>
      <c r="G13" s="10">
        <f t="shared" si="0"/>
        <v>159747750</v>
      </c>
    </row>
    <row r="14" spans="1:7" x14ac:dyDescent="0.25">
      <c r="A14" s="8" t="s">
        <v>26</v>
      </c>
      <c r="B14" s="6" t="s">
        <v>27</v>
      </c>
      <c r="C14" s="9">
        <v>699475400</v>
      </c>
      <c r="D14" s="10">
        <v>1700000</v>
      </c>
      <c r="E14" s="10">
        <v>0</v>
      </c>
      <c r="F14" s="10">
        <v>3400000</v>
      </c>
      <c r="G14" s="10">
        <f t="shared" si="0"/>
        <v>5100000</v>
      </c>
    </row>
    <row r="15" spans="1:7" x14ac:dyDescent="0.25">
      <c r="A15" s="8" t="s">
        <v>28</v>
      </c>
      <c r="B15" s="6" t="s">
        <v>29</v>
      </c>
      <c r="C15" s="9">
        <v>10000000</v>
      </c>
      <c r="D15" s="10">
        <v>200000</v>
      </c>
      <c r="E15" s="10">
        <v>3777500</v>
      </c>
      <c r="F15" s="10">
        <v>3977500</v>
      </c>
      <c r="G15" s="10">
        <f t="shared" si="0"/>
        <v>7955000</v>
      </c>
    </row>
    <row r="16" spans="1:7" x14ac:dyDescent="0.25">
      <c r="A16" s="8" t="s">
        <v>30</v>
      </c>
      <c r="B16" s="6" t="s">
        <v>31</v>
      </c>
      <c r="C16" s="9">
        <v>5000000000</v>
      </c>
      <c r="D16" s="10">
        <v>105000000</v>
      </c>
      <c r="E16" s="10"/>
      <c r="F16" s="10">
        <v>105000000</v>
      </c>
      <c r="G16" s="10">
        <f t="shared" si="0"/>
        <v>210000000</v>
      </c>
    </row>
    <row r="17" spans="1:7" x14ac:dyDescent="0.25">
      <c r="A17" s="8" t="s">
        <v>32</v>
      </c>
      <c r="B17" s="6" t="s">
        <v>33</v>
      </c>
      <c r="C17" s="9">
        <v>4124400</v>
      </c>
      <c r="D17" s="10">
        <v>200000</v>
      </c>
      <c r="E17" s="10"/>
      <c r="F17" s="10">
        <v>200000</v>
      </c>
      <c r="G17" s="10">
        <f t="shared" si="0"/>
        <v>400000</v>
      </c>
    </row>
    <row r="18" spans="1:7" x14ac:dyDescent="0.25">
      <c r="A18" s="8" t="s">
        <v>34</v>
      </c>
      <c r="B18" s="6" t="s">
        <v>35</v>
      </c>
      <c r="C18" s="9">
        <v>200000000</v>
      </c>
      <c r="D18" s="10">
        <v>500000</v>
      </c>
      <c r="E18" s="10">
        <v>6999660</v>
      </c>
      <c r="F18" s="10">
        <v>16710000</v>
      </c>
      <c r="G18" s="10">
        <f t="shared" si="0"/>
        <v>24209660</v>
      </c>
    </row>
    <row r="19" spans="1:7" x14ac:dyDescent="0.25">
      <c r="A19" s="8" t="s">
        <v>36</v>
      </c>
      <c r="B19" s="6" t="s">
        <v>37</v>
      </c>
      <c r="C19" s="9"/>
      <c r="D19" s="10"/>
      <c r="E19" s="10"/>
      <c r="F19" s="10"/>
      <c r="G19" s="10"/>
    </row>
    <row r="20" spans="1:7" x14ac:dyDescent="0.25">
      <c r="A20" s="8" t="s">
        <v>38</v>
      </c>
      <c r="B20" s="6" t="s">
        <v>39</v>
      </c>
      <c r="C20" s="9">
        <v>1100000000</v>
      </c>
      <c r="D20" s="10">
        <v>321243886.81999999</v>
      </c>
      <c r="E20" s="10">
        <v>391379024.89999998</v>
      </c>
      <c r="F20" s="10">
        <v>1236976743.6400001</v>
      </c>
      <c r="G20" s="10">
        <f>SUM(D20:F20)</f>
        <v>1949599655.3600001</v>
      </c>
    </row>
    <row r="21" spans="1:7" x14ac:dyDescent="0.25">
      <c r="A21" s="8" t="s">
        <v>40</v>
      </c>
      <c r="B21" s="6" t="s">
        <v>41</v>
      </c>
      <c r="C21" s="9">
        <v>80000000</v>
      </c>
      <c r="D21" s="10">
        <v>200000</v>
      </c>
      <c r="E21" s="10">
        <v>3411520</v>
      </c>
      <c r="F21" s="10">
        <v>44697000</v>
      </c>
      <c r="G21" s="10">
        <f>SUM(D21:F21)</f>
        <v>48308520</v>
      </c>
    </row>
    <row r="22" spans="1:7" x14ac:dyDescent="0.25">
      <c r="A22" s="8" t="s">
        <v>42</v>
      </c>
      <c r="B22" s="6" t="s">
        <v>43</v>
      </c>
      <c r="C22" s="9">
        <v>13150000</v>
      </c>
      <c r="D22" s="10">
        <v>900000</v>
      </c>
      <c r="E22" s="10"/>
      <c r="F22" s="10">
        <v>900000</v>
      </c>
      <c r="G22" s="10">
        <f>SUM(D22:F22)</f>
        <v>1800000</v>
      </c>
    </row>
    <row r="23" spans="1:7" x14ac:dyDescent="0.25">
      <c r="A23" s="8" t="s">
        <v>44</v>
      </c>
      <c r="B23" s="6" t="s">
        <v>45</v>
      </c>
      <c r="C23" s="9">
        <v>30000000</v>
      </c>
      <c r="D23" s="10">
        <v>1990000</v>
      </c>
      <c r="E23" s="10">
        <v>4806000</v>
      </c>
      <c r="F23" s="10">
        <v>22980000</v>
      </c>
      <c r="G23" s="10">
        <f>SUM(D23:F23)</f>
        <v>29776000</v>
      </c>
    </row>
    <row r="24" spans="1:7" x14ac:dyDescent="0.25">
      <c r="A24" s="8" t="s">
        <v>46</v>
      </c>
      <c r="B24" s="6" t="s">
        <v>47</v>
      </c>
      <c r="C24" s="9">
        <v>250000000</v>
      </c>
      <c r="D24" s="10">
        <v>19820200</v>
      </c>
      <c r="E24" s="10">
        <v>0</v>
      </c>
      <c r="F24" s="10">
        <v>2025000</v>
      </c>
      <c r="G24" s="10">
        <f>SUM(D24:F24)</f>
        <v>21845200</v>
      </c>
    </row>
    <row r="25" spans="1:7" x14ac:dyDescent="0.25">
      <c r="A25" s="8" t="s">
        <v>48</v>
      </c>
      <c r="B25" s="6" t="s">
        <v>49</v>
      </c>
      <c r="C25" s="9">
        <v>0</v>
      </c>
      <c r="D25" s="10"/>
      <c r="E25" s="10"/>
      <c r="F25" s="10"/>
      <c r="G25" s="10"/>
    </row>
    <row r="26" spans="1:7" x14ac:dyDescent="0.25">
      <c r="A26" s="8" t="s">
        <v>50</v>
      </c>
      <c r="B26" s="6" t="s">
        <v>51</v>
      </c>
      <c r="C26" s="9">
        <v>25000000</v>
      </c>
      <c r="D26" s="10"/>
      <c r="E26" s="10"/>
      <c r="F26" s="10"/>
      <c r="G26" s="10"/>
    </row>
    <row r="27" spans="1:7" x14ac:dyDescent="0.25">
      <c r="A27" s="8" t="s">
        <v>52</v>
      </c>
      <c r="B27" s="6" t="s">
        <v>53</v>
      </c>
      <c r="C27" s="9">
        <v>7175000</v>
      </c>
      <c r="D27" s="10">
        <v>400000</v>
      </c>
      <c r="E27" s="10"/>
      <c r="F27" s="10">
        <v>400000</v>
      </c>
      <c r="G27" s="10">
        <f>SUM(D27:F27)</f>
        <v>800000</v>
      </c>
    </row>
    <row r="28" spans="1:7" x14ac:dyDescent="0.25">
      <c r="A28" s="8" t="s">
        <v>54</v>
      </c>
      <c r="B28" s="6" t="s">
        <v>55</v>
      </c>
      <c r="C28" s="9">
        <v>15000000</v>
      </c>
      <c r="D28" s="10"/>
      <c r="E28" s="10"/>
      <c r="F28" s="10"/>
      <c r="G28" s="10"/>
    </row>
    <row r="29" spans="1:7" x14ac:dyDescent="0.25">
      <c r="A29" s="8" t="s">
        <v>54</v>
      </c>
      <c r="B29" s="6" t="s">
        <v>56</v>
      </c>
      <c r="C29" s="9">
        <v>12000000</v>
      </c>
      <c r="D29" s="10"/>
      <c r="E29" s="10"/>
      <c r="F29" s="10"/>
      <c r="G29" s="10"/>
    </row>
    <row r="30" spans="1:7" x14ac:dyDescent="0.25">
      <c r="A30" s="8" t="s">
        <v>57</v>
      </c>
      <c r="B30" s="6" t="s">
        <v>58</v>
      </c>
      <c r="C30" s="9">
        <v>1267459049</v>
      </c>
      <c r="D30" s="10">
        <v>300000</v>
      </c>
      <c r="E30" s="10"/>
      <c r="F30" s="10">
        <v>300000</v>
      </c>
      <c r="G30" s="10">
        <f>SUM(D30:F30)</f>
        <v>600000</v>
      </c>
    </row>
    <row r="31" spans="1:7" x14ac:dyDescent="0.25">
      <c r="A31" s="8" t="s">
        <v>59</v>
      </c>
      <c r="B31" s="6" t="s">
        <v>60</v>
      </c>
      <c r="C31" s="9">
        <v>40000000</v>
      </c>
      <c r="D31" s="10">
        <v>400000</v>
      </c>
      <c r="E31" s="10"/>
      <c r="F31" s="10">
        <v>2036500</v>
      </c>
      <c r="G31" s="10">
        <f>SUM(D31:F31)</f>
        <v>2436500</v>
      </c>
    </row>
    <row r="32" spans="1:7" x14ac:dyDescent="0.25">
      <c r="A32" s="8" t="s">
        <v>61</v>
      </c>
      <c r="B32" s="6" t="s">
        <v>62</v>
      </c>
      <c r="C32" s="9">
        <v>10000000</v>
      </c>
      <c r="D32" s="10">
        <v>250000</v>
      </c>
      <c r="E32" s="10"/>
      <c r="F32" s="10">
        <v>250000</v>
      </c>
      <c r="G32" s="10">
        <f>SUM(D32:F32)</f>
        <v>500000</v>
      </c>
    </row>
    <row r="33" spans="1:7" x14ac:dyDescent="0.25">
      <c r="A33" s="8" t="s">
        <v>63</v>
      </c>
      <c r="B33" s="6" t="s">
        <v>64</v>
      </c>
      <c r="C33" s="9">
        <v>10000000</v>
      </c>
      <c r="D33" s="10">
        <v>4440000</v>
      </c>
      <c r="E33" s="10"/>
      <c r="F33" s="10"/>
      <c r="G33" s="10"/>
    </row>
    <row r="34" spans="1:7" x14ac:dyDescent="0.25">
      <c r="A34" s="8" t="s">
        <v>65</v>
      </c>
      <c r="B34" s="6" t="s">
        <v>66</v>
      </c>
      <c r="C34" s="9">
        <v>20000000</v>
      </c>
      <c r="D34" s="10">
        <v>300000</v>
      </c>
      <c r="E34" s="10"/>
      <c r="F34" s="10">
        <v>300000</v>
      </c>
      <c r="G34" s="10">
        <f>SUM(D34:F34)</f>
        <v>600000</v>
      </c>
    </row>
    <row r="35" spans="1:7" x14ac:dyDescent="0.25">
      <c r="A35" s="8" t="s">
        <v>67</v>
      </c>
      <c r="B35" s="6" t="s">
        <v>68</v>
      </c>
      <c r="C35" s="9">
        <v>9000000</v>
      </c>
      <c r="D35" s="10">
        <v>200000</v>
      </c>
      <c r="E35" s="10"/>
      <c r="F35" s="10">
        <v>200000</v>
      </c>
      <c r="G35" s="10">
        <f>SUM(D35:F35)</f>
        <v>400000</v>
      </c>
    </row>
    <row r="36" spans="1:7" x14ac:dyDescent="0.25">
      <c r="A36" s="8" t="s">
        <v>69</v>
      </c>
      <c r="B36" s="6" t="s">
        <v>70</v>
      </c>
      <c r="C36" s="9">
        <v>62000000</v>
      </c>
      <c r="D36" s="10">
        <v>666666.66</v>
      </c>
      <c r="E36" s="10"/>
      <c r="F36" s="10"/>
      <c r="G36" s="10"/>
    </row>
    <row r="37" spans="1:7" x14ac:dyDescent="0.25">
      <c r="A37" s="8" t="s">
        <v>71</v>
      </c>
      <c r="B37" s="6" t="s">
        <v>72</v>
      </c>
      <c r="C37" s="9">
        <v>0</v>
      </c>
      <c r="D37" s="10"/>
      <c r="E37" s="10"/>
      <c r="F37" s="10"/>
      <c r="G37" s="10"/>
    </row>
    <row r="38" spans="1:7" x14ac:dyDescent="0.25">
      <c r="A38" s="8"/>
      <c r="B38" s="7" t="s">
        <v>73</v>
      </c>
      <c r="C38" s="11">
        <f>SUM(C6:C37)</f>
        <v>11554383849</v>
      </c>
      <c r="D38" s="12">
        <f>SUM(D6:D37)</f>
        <v>1007743291.42</v>
      </c>
      <c r="E38" s="12">
        <f>SUM(E6:E37)</f>
        <v>860882798.5</v>
      </c>
      <c r="F38" s="12">
        <f>SUM(F6:F37)</f>
        <v>3693963886.0299997</v>
      </c>
      <c r="G38" s="12">
        <f>SUM(G6:G37)</f>
        <v>5557483309.29</v>
      </c>
    </row>
    <row r="39" spans="1:7" x14ac:dyDescent="0.25">
      <c r="A39" s="8"/>
      <c r="B39" s="7" t="s">
        <v>74</v>
      </c>
      <c r="C39" s="9"/>
      <c r="D39" s="10"/>
      <c r="E39" s="10"/>
      <c r="F39" s="10"/>
      <c r="G39" s="10"/>
    </row>
    <row r="40" spans="1:7" x14ac:dyDescent="0.25">
      <c r="A40" s="8" t="s">
        <v>75</v>
      </c>
      <c r="B40" s="6" t="s">
        <v>76</v>
      </c>
      <c r="C40" s="9">
        <v>10000000</v>
      </c>
      <c r="D40" s="10"/>
      <c r="E40" s="10"/>
      <c r="F40" s="10"/>
      <c r="G40" s="10"/>
    </row>
    <row r="41" spans="1:7" x14ac:dyDescent="0.25">
      <c r="A41" s="8" t="s">
        <v>77</v>
      </c>
      <c r="B41" s="6" t="s">
        <v>78</v>
      </c>
      <c r="C41" s="9">
        <v>40000000</v>
      </c>
      <c r="D41" s="10">
        <v>500000</v>
      </c>
      <c r="E41" s="10"/>
      <c r="F41" s="10">
        <v>500000</v>
      </c>
      <c r="G41" s="10">
        <f>SUM(D41:F41)</f>
        <v>1000000</v>
      </c>
    </row>
    <row r="42" spans="1:7" x14ac:dyDescent="0.25">
      <c r="A42" s="8" t="s">
        <v>79</v>
      </c>
      <c r="B42" s="6" t="s">
        <v>80</v>
      </c>
      <c r="C42" s="9">
        <v>12930177.000000002</v>
      </c>
      <c r="D42" s="10">
        <v>800000</v>
      </c>
      <c r="E42" s="10"/>
      <c r="F42" s="10"/>
      <c r="G42" s="10"/>
    </row>
    <row r="43" spans="1:7" x14ac:dyDescent="0.25">
      <c r="A43" s="8" t="s">
        <v>81</v>
      </c>
      <c r="B43" s="6" t="s">
        <v>82</v>
      </c>
      <c r="C43" s="9">
        <v>0</v>
      </c>
      <c r="D43" s="10"/>
      <c r="E43" s="10"/>
      <c r="F43" s="10"/>
      <c r="G43" s="10"/>
    </row>
    <row r="44" spans="1:7" x14ac:dyDescent="0.25">
      <c r="A44" s="8" t="s">
        <v>83</v>
      </c>
      <c r="B44" s="6" t="s">
        <v>84</v>
      </c>
      <c r="C44" s="9">
        <v>15950000</v>
      </c>
      <c r="D44" s="10">
        <v>700000</v>
      </c>
      <c r="E44" s="10"/>
      <c r="F44" s="10">
        <v>1300000</v>
      </c>
      <c r="G44" s="10">
        <f>SUM(D44:F44)</f>
        <v>2000000</v>
      </c>
    </row>
    <row r="45" spans="1:7" x14ac:dyDescent="0.25">
      <c r="A45" s="8" t="s">
        <v>85</v>
      </c>
      <c r="B45" s="6" t="s">
        <v>86</v>
      </c>
      <c r="C45" s="9">
        <v>45000000</v>
      </c>
      <c r="D45" s="10"/>
      <c r="E45" s="10"/>
      <c r="F45" s="10"/>
      <c r="G45" s="10"/>
    </row>
    <row r="46" spans="1:7" x14ac:dyDescent="0.25">
      <c r="A46" s="8" t="s">
        <v>87</v>
      </c>
      <c r="B46" s="6" t="s">
        <v>88</v>
      </c>
      <c r="C46" s="9"/>
      <c r="D46" s="10"/>
      <c r="E46" s="10"/>
      <c r="F46" s="10"/>
      <c r="G46" s="10"/>
    </row>
    <row r="47" spans="1:7" x14ac:dyDescent="0.25">
      <c r="A47" s="8" t="s">
        <v>89</v>
      </c>
      <c r="B47" s="6" t="s">
        <v>90</v>
      </c>
      <c r="C47" s="9">
        <v>6720000</v>
      </c>
      <c r="D47" s="10"/>
      <c r="E47" s="10"/>
      <c r="F47" s="10"/>
      <c r="G47" s="10"/>
    </row>
    <row r="48" spans="1:7" x14ac:dyDescent="0.25">
      <c r="A48" s="8" t="s">
        <v>91</v>
      </c>
      <c r="B48" s="6" t="s">
        <v>92</v>
      </c>
      <c r="C48" s="9">
        <v>80000000</v>
      </c>
      <c r="D48" s="10"/>
      <c r="E48" s="10"/>
      <c r="F48" s="10"/>
      <c r="G48" s="10"/>
    </row>
    <row r="49" spans="1:7" x14ac:dyDescent="0.25">
      <c r="A49" s="8" t="s">
        <v>93</v>
      </c>
      <c r="B49" s="6" t="s">
        <v>94</v>
      </c>
      <c r="C49" s="9">
        <v>2275000000</v>
      </c>
      <c r="D49" s="10"/>
      <c r="E49" s="10"/>
      <c r="F49" s="10"/>
      <c r="G49" s="10"/>
    </row>
    <row r="50" spans="1:7" x14ac:dyDescent="0.25">
      <c r="A50" s="8" t="s">
        <v>95</v>
      </c>
      <c r="B50" s="6" t="s">
        <v>96</v>
      </c>
      <c r="C50" s="9">
        <v>0</v>
      </c>
      <c r="D50" s="10"/>
      <c r="E50" s="10"/>
      <c r="F50" s="10"/>
      <c r="G50" s="10"/>
    </row>
    <row r="51" spans="1:7" x14ac:dyDescent="0.25">
      <c r="A51" s="8" t="s">
        <v>97</v>
      </c>
      <c r="B51" s="6" t="s">
        <v>98</v>
      </c>
      <c r="C51" s="9">
        <v>28934000</v>
      </c>
      <c r="D51" s="10"/>
      <c r="E51" s="10"/>
      <c r="F51" s="10"/>
      <c r="G51" s="10"/>
    </row>
    <row r="52" spans="1:7" x14ac:dyDescent="0.25">
      <c r="A52" s="8" t="s">
        <v>99</v>
      </c>
      <c r="B52" s="6" t="s">
        <v>100</v>
      </c>
      <c r="C52" s="9">
        <v>5000000</v>
      </c>
      <c r="D52" s="10">
        <v>200000</v>
      </c>
      <c r="E52" s="10">
        <v>21000000</v>
      </c>
      <c r="F52" s="10">
        <v>1747000</v>
      </c>
      <c r="G52" s="10">
        <f>SUM(D52:F52)</f>
        <v>22947000</v>
      </c>
    </row>
    <row r="53" spans="1:7" x14ac:dyDescent="0.25">
      <c r="A53" s="8" t="s">
        <v>101</v>
      </c>
      <c r="B53" s="6" t="s">
        <v>102</v>
      </c>
      <c r="C53" s="9">
        <v>14008690</v>
      </c>
      <c r="D53" s="10"/>
      <c r="E53" s="10"/>
      <c r="F53" s="10"/>
      <c r="G53" s="10"/>
    </row>
    <row r="54" spans="1:7" x14ac:dyDescent="0.25">
      <c r="A54" s="8" t="s">
        <v>61</v>
      </c>
      <c r="B54" s="6" t="s">
        <v>103</v>
      </c>
      <c r="C54" s="9">
        <v>70000000</v>
      </c>
      <c r="D54" s="10">
        <v>300000</v>
      </c>
      <c r="E54" s="10">
        <v>0</v>
      </c>
      <c r="F54" s="10"/>
      <c r="G54" s="10">
        <f>SUM(D54:F54)</f>
        <v>300000</v>
      </c>
    </row>
    <row r="55" spans="1:7" x14ac:dyDescent="0.25">
      <c r="A55" s="8" t="s">
        <v>104</v>
      </c>
      <c r="B55" s="6" t="s">
        <v>105</v>
      </c>
      <c r="C55" s="9">
        <v>184500000</v>
      </c>
      <c r="D55" s="10"/>
      <c r="E55" s="10"/>
      <c r="F55" s="10"/>
      <c r="G55" s="10"/>
    </row>
    <row r="56" spans="1:7" x14ac:dyDescent="0.25">
      <c r="A56" s="8" t="s">
        <v>106</v>
      </c>
      <c r="B56" s="6" t="s">
        <v>107</v>
      </c>
      <c r="C56" s="9">
        <v>4850000</v>
      </c>
      <c r="D56" s="10">
        <v>4886000</v>
      </c>
      <c r="E56" s="10">
        <v>14461119</v>
      </c>
      <c r="F56" s="10">
        <v>42067900</v>
      </c>
      <c r="G56" s="10">
        <f>SUM(D56:F56)</f>
        <v>61415019</v>
      </c>
    </row>
    <row r="57" spans="1:7" x14ac:dyDescent="0.25">
      <c r="A57" s="8"/>
      <c r="B57" s="6" t="s">
        <v>108</v>
      </c>
      <c r="C57" s="9">
        <v>6000000.2999999998</v>
      </c>
      <c r="D57" s="10">
        <v>0</v>
      </c>
      <c r="E57" s="10">
        <v>0</v>
      </c>
      <c r="F57" s="10"/>
      <c r="G57" s="10"/>
    </row>
    <row r="58" spans="1:7" x14ac:dyDescent="0.25">
      <c r="A58" s="8" t="s">
        <v>109</v>
      </c>
      <c r="B58" s="6" t="s">
        <v>110</v>
      </c>
      <c r="C58" s="9">
        <v>48000000</v>
      </c>
      <c r="D58" s="10"/>
      <c r="E58" s="10"/>
      <c r="F58" s="10"/>
      <c r="G58" s="10"/>
    </row>
    <row r="59" spans="1:7" x14ac:dyDescent="0.25">
      <c r="A59" s="8" t="s">
        <v>111</v>
      </c>
      <c r="B59" s="6" t="s">
        <v>112</v>
      </c>
      <c r="C59" s="9">
        <v>199600000</v>
      </c>
      <c r="D59" s="10">
        <v>200000</v>
      </c>
      <c r="E59" s="10"/>
      <c r="F59" s="10"/>
      <c r="G59" s="10">
        <f>SUM(D59:F59)</f>
        <v>200000</v>
      </c>
    </row>
    <row r="60" spans="1:7" x14ac:dyDescent="0.25">
      <c r="A60" s="8" t="s">
        <v>113</v>
      </c>
      <c r="B60" s="6" t="s">
        <v>114</v>
      </c>
      <c r="C60" s="9">
        <v>5000000</v>
      </c>
      <c r="D60" s="10"/>
      <c r="E60" s="10">
        <v>290000</v>
      </c>
      <c r="F60" s="10"/>
      <c r="G60" s="10"/>
    </row>
    <row r="61" spans="1:7" x14ac:dyDescent="0.25">
      <c r="A61" s="8" t="s">
        <v>115</v>
      </c>
      <c r="B61" s="6" t="s">
        <v>116</v>
      </c>
      <c r="C61" s="9">
        <v>4000000</v>
      </c>
      <c r="D61" s="10">
        <v>2497000</v>
      </c>
      <c r="E61" s="10">
        <v>0</v>
      </c>
      <c r="F61" s="10">
        <v>6524000</v>
      </c>
      <c r="G61" s="10">
        <f>SUM(D61:F61)</f>
        <v>9021000</v>
      </c>
    </row>
    <row r="62" spans="1:7" x14ac:dyDescent="0.25">
      <c r="A62" s="8" t="s">
        <v>117</v>
      </c>
      <c r="B62" s="6" t="s">
        <v>118</v>
      </c>
      <c r="C62" s="9">
        <v>199100000</v>
      </c>
      <c r="D62" s="10">
        <v>12119681.210000001</v>
      </c>
      <c r="E62" s="10"/>
      <c r="F62" s="10">
        <v>12119681.210000001</v>
      </c>
      <c r="G62" s="10">
        <f>SUM(D62:F62)</f>
        <v>24239362.420000002</v>
      </c>
    </row>
    <row r="63" spans="1:7" x14ac:dyDescent="0.25">
      <c r="A63" s="8" t="s">
        <v>119</v>
      </c>
      <c r="B63" s="6" t="s">
        <v>120</v>
      </c>
      <c r="C63" s="9">
        <v>40000000</v>
      </c>
      <c r="D63" s="10">
        <v>400000</v>
      </c>
      <c r="E63" s="10"/>
      <c r="F63" s="10">
        <v>400000</v>
      </c>
      <c r="G63" s="10">
        <f>SUM(D63:F63)</f>
        <v>800000</v>
      </c>
    </row>
    <row r="64" spans="1:7" x14ac:dyDescent="0.25">
      <c r="A64" s="8" t="s">
        <v>121</v>
      </c>
      <c r="B64" s="6" t="s">
        <v>122</v>
      </c>
      <c r="C64" s="9">
        <v>10000000</v>
      </c>
      <c r="D64" s="10">
        <v>500000</v>
      </c>
      <c r="E64" s="10">
        <v>500000</v>
      </c>
      <c r="F64" s="10"/>
      <c r="G64" s="10">
        <f>SUM(D64:F64)</f>
        <v>1000000</v>
      </c>
    </row>
    <row r="65" spans="1:7" x14ac:dyDescent="0.25">
      <c r="A65" s="8"/>
      <c r="B65" s="7" t="s">
        <v>73</v>
      </c>
      <c r="C65" s="11">
        <f>SUM(C40:C64)</f>
        <v>3304592867.3000002</v>
      </c>
      <c r="D65" s="11">
        <f>SUM(D40:D64)</f>
        <v>23102681.210000001</v>
      </c>
      <c r="E65" s="11">
        <f>SUM(E40:E64)</f>
        <v>36251119</v>
      </c>
      <c r="F65" s="11">
        <f>SUM(F40:F64)</f>
        <v>64658581.210000001</v>
      </c>
      <c r="G65" s="11">
        <f>SUM(G40:G64)</f>
        <v>122922381.42</v>
      </c>
    </row>
    <row r="66" spans="1:7" x14ac:dyDescent="0.25">
      <c r="A66" s="8"/>
      <c r="B66" s="7" t="s">
        <v>123</v>
      </c>
      <c r="C66" s="9"/>
      <c r="D66" s="10">
        <v>39400000</v>
      </c>
      <c r="E66" s="10">
        <v>24900000</v>
      </c>
      <c r="F66" s="10">
        <v>50050000</v>
      </c>
      <c r="G66" s="10">
        <f>SUM(D66:F66)</f>
        <v>114350000</v>
      </c>
    </row>
    <row r="67" spans="1:7" x14ac:dyDescent="0.25">
      <c r="A67" s="8" t="s">
        <v>124</v>
      </c>
      <c r="B67" s="6" t="s">
        <v>125</v>
      </c>
      <c r="C67" s="9">
        <v>20000000</v>
      </c>
      <c r="D67" s="10">
        <v>150000</v>
      </c>
      <c r="E67" s="10"/>
      <c r="F67" s="10">
        <v>150000</v>
      </c>
      <c r="G67" s="10">
        <f>SUM(D67:F67)</f>
        <v>300000</v>
      </c>
    </row>
    <row r="68" spans="1:7" x14ac:dyDescent="0.25">
      <c r="A68" s="8" t="s">
        <v>126</v>
      </c>
      <c r="B68" s="6" t="s">
        <v>127</v>
      </c>
      <c r="C68" s="9">
        <v>156040000</v>
      </c>
      <c r="D68" s="10">
        <v>100000</v>
      </c>
      <c r="E68" s="10"/>
      <c r="F68" s="10">
        <v>100000</v>
      </c>
      <c r="G68" s="10">
        <f>SUM(D68:F68)</f>
        <v>200000</v>
      </c>
    </row>
    <row r="69" spans="1:7" x14ac:dyDescent="0.25">
      <c r="A69" s="8" t="s">
        <v>128</v>
      </c>
      <c r="B69" s="6" t="s">
        <v>129</v>
      </c>
      <c r="C69" s="9">
        <v>2830000</v>
      </c>
      <c r="D69" s="10">
        <v>602000</v>
      </c>
      <c r="E69" s="10">
        <v>591500</v>
      </c>
      <c r="F69" s="10">
        <v>32409655</v>
      </c>
      <c r="G69" s="10">
        <f>SUM(D69:F69)</f>
        <v>33603155</v>
      </c>
    </row>
    <row r="70" spans="1:7" x14ac:dyDescent="0.25">
      <c r="A70" s="8" t="s">
        <v>130</v>
      </c>
      <c r="B70" s="6" t="s">
        <v>131</v>
      </c>
      <c r="C70" s="9">
        <v>40000000</v>
      </c>
      <c r="D70" s="10"/>
      <c r="E70" s="10"/>
      <c r="F70" s="10"/>
      <c r="G70" s="10"/>
    </row>
    <row r="71" spans="1:7" x14ac:dyDescent="0.25">
      <c r="A71" s="8" t="s">
        <v>132</v>
      </c>
      <c r="B71" s="6" t="s">
        <v>133</v>
      </c>
      <c r="C71" s="9">
        <v>20460000</v>
      </c>
      <c r="D71" s="10">
        <v>300000</v>
      </c>
      <c r="E71" s="10">
        <v>0</v>
      </c>
      <c r="F71" s="10">
        <v>300000</v>
      </c>
      <c r="G71" s="10">
        <f>SUM(D71:F71)</f>
        <v>600000</v>
      </c>
    </row>
    <row r="72" spans="1:7" x14ac:dyDescent="0.25">
      <c r="A72" s="8" t="s">
        <v>134</v>
      </c>
      <c r="B72" s="6" t="s">
        <v>135</v>
      </c>
      <c r="C72" s="9">
        <v>845000000</v>
      </c>
      <c r="D72" s="10">
        <v>71087962.210000008</v>
      </c>
      <c r="E72" s="10">
        <v>95856719</v>
      </c>
      <c r="F72" s="10">
        <v>161034798.21000001</v>
      </c>
      <c r="G72" s="10">
        <f>SUM(D72:F72)</f>
        <v>327979479.42000002</v>
      </c>
    </row>
    <row r="73" spans="1:7" x14ac:dyDescent="0.25">
      <c r="A73" s="8" t="s">
        <v>136</v>
      </c>
      <c r="B73" s="6" t="s">
        <v>137</v>
      </c>
      <c r="C73" s="9">
        <v>62000000</v>
      </c>
      <c r="D73" s="10"/>
      <c r="E73" s="10"/>
      <c r="F73" s="10"/>
      <c r="G73" s="10"/>
    </row>
    <row r="74" spans="1:7" x14ac:dyDescent="0.25">
      <c r="A74" s="8" t="s">
        <v>138</v>
      </c>
      <c r="B74" s="6" t="s">
        <v>139</v>
      </c>
      <c r="C74" s="9">
        <v>1027066659</v>
      </c>
      <c r="D74" s="10">
        <v>4348500</v>
      </c>
      <c r="E74" s="10">
        <v>80000</v>
      </c>
      <c r="F74" s="10">
        <v>8167000</v>
      </c>
      <c r="G74" s="10">
        <f>SUM(D74:F74)</f>
        <v>12595500</v>
      </c>
    </row>
    <row r="75" spans="1:7" x14ac:dyDescent="0.25">
      <c r="A75" s="8" t="s">
        <v>140</v>
      </c>
      <c r="B75" s="6" t="s">
        <v>141</v>
      </c>
      <c r="C75" s="9">
        <v>42350000</v>
      </c>
      <c r="D75" s="10">
        <v>400000</v>
      </c>
      <c r="E75" s="10"/>
      <c r="F75" s="10">
        <v>400000</v>
      </c>
      <c r="G75" s="10">
        <f>SUM(D75:F75)</f>
        <v>800000</v>
      </c>
    </row>
    <row r="76" spans="1:7" x14ac:dyDescent="0.25">
      <c r="A76" s="8" t="s">
        <v>142</v>
      </c>
      <c r="B76" s="6" t="s">
        <v>143</v>
      </c>
      <c r="C76" s="9">
        <v>6500000</v>
      </c>
      <c r="D76" s="10">
        <v>100000</v>
      </c>
      <c r="E76" s="10"/>
      <c r="F76" s="10">
        <v>100000</v>
      </c>
      <c r="G76" s="10">
        <f>SUM(D76:F76)</f>
        <v>200000</v>
      </c>
    </row>
    <row r="77" spans="1:7" x14ac:dyDescent="0.25">
      <c r="A77" s="8" t="s">
        <v>144</v>
      </c>
      <c r="B77" s="6" t="s">
        <v>145</v>
      </c>
      <c r="C77" s="9">
        <v>92509967</v>
      </c>
      <c r="D77" s="10">
        <v>1560000</v>
      </c>
      <c r="E77" s="10"/>
      <c r="F77" s="10">
        <v>1560000</v>
      </c>
      <c r="G77" s="10">
        <f>SUM(D77:F77)</f>
        <v>3120000</v>
      </c>
    </row>
    <row r="78" spans="1:7" x14ac:dyDescent="0.25">
      <c r="A78" s="8"/>
      <c r="B78" s="7" t="s">
        <v>73</v>
      </c>
      <c r="C78" s="11">
        <f>SUM(C67:C77)</f>
        <v>2314756626</v>
      </c>
      <c r="D78" s="12">
        <f>SUM(D67:D77)</f>
        <v>78648462.210000008</v>
      </c>
      <c r="E78" s="12">
        <f>SUM(E67:E77)</f>
        <v>96528219</v>
      </c>
      <c r="F78" s="12">
        <f>SUM(F67:F77)</f>
        <v>204221453.21000001</v>
      </c>
      <c r="G78" s="12">
        <f>SUM(G67:G77)</f>
        <v>379398134.42000002</v>
      </c>
    </row>
    <row r="79" spans="1:7" x14ac:dyDescent="0.25">
      <c r="A79" s="8">
        <v>5</v>
      </c>
      <c r="B79" s="7" t="s">
        <v>146</v>
      </c>
      <c r="C79" s="9"/>
      <c r="D79" s="10">
        <v>230008023.34999999</v>
      </c>
      <c r="E79" s="10">
        <v>194628306.58000001</v>
      </c>
      <c r="F79" s="10"/>
      <c r="G79" s="10">
        <f t="shared" ref="G79:G126" si="1">SUM(D79:F79)</f>
        <v>424636329.93000001</v>
      </c>
    </row>
    <row r="80" spans="1:7" x14ac:dyDescent="0.25">
      <c r="A80" s="8" t="s">
        <v>147</v>
      </c>
      <c r="B80" s="6" t="s">
        <v>148</v>
      </c>
      <c r="C80" s="9">
        <v>100000000</v>
      </c>
      <c r="D80" s="10">
        <v>5296906.38</v>
      </c>
      <c r="E80" s="10">
        <v>4096906.38</v>
      </c>
      <c r="F80" s="10"/>
      <c r="G80" s="10">
        <f t="shared" si="1"/>
        <v>9393812.7599999998</v>
      </c>
    </row>
    <row r="81" spans="1:7" x14ac:dyDescent="0.25">
      <c r="A81" s="8">
        <v>25200000000</v>
      </c>
      <c r="B81" s="6" t="s">
        <v>149</v>
      </c>
      <c r="C81" s="9">
        <v>57700000</v>
      </c>
      <c r="D81" s="10"/>
      <c r="E81" s="10">
        <v>750000</v>
      </c>
      <c r="F81" s="10"/>
      <c r="G81" s="10">
        <f t="shared" si="1"/>
        <v>750000</v>
      </c>
    </row>
    <row r="82" spans="1:7" x14ac:dyDescent="0.25">
      <c r="A82" s="8" t="s">
        <v>150</v>
      </c>
      <c r="B82" s="6" t="s">
        <v>151</v>
      </c>
      <c r="C82" s="9">
        <v>473219291.53499997</v>
      </c>
      <c r="D82" s="10">
        <v>300000</v>
      </c>
      <c r="E82" s="10"/>
      <c r="F82" s="10">
        <v>300000</v>
      </c>
      <c r="G82" s="10">
        <f t="shared" si="1"/>
        <v>600000</v>
      </c>
    </row>
    <row r="83" spans="1:7" x14ac:dyDescent="0.25">
      <c r="A83" s="8" t="s">
        <v>152</v>
      </c>
      <c r="B83" s="6" t="s">
        <v>153</v>
      </c>
      <c r="C83" s="9"/>
      <c r="D83" s="10">
        <v>200000</v>
      </c>
      <c r="E83" s="10"/>
      <c r="F83" s="10">
        <v>200000</v>
      </c>
      <c r="G83" s="10">
        <f t="shared" si="1"/>
        <v>400000</v>
      </c>
    </row>
    <row r="84" spans="1:7" x14ac:dyDescent="0.25">
      <c r="A84" s="8" t="s">
        <v>154</v>
      </c>
      <c r="B84" s="6" t="s">
        <v>155</v>
      </c>
      <c r="C84" s="9">
        <v>2000000</v>
      </c>
      <c r="D84" s="10">
        <v>500000</v>
      </c>
      <c r="E84" s="10"/>
      <c r="F84" s="10">
        <v>500000</v>
      </c>
      <c r="G84" s="10">
        <f t="shared" si="1"/>
        <v>1000000</v>
      </c>
    </row>
    <row r="85" spans="1:7" x14ac:dyDescent="0.25">
      <c r="A85" s="8" t="s">
        <v>156</v>
      </c>
      <c r="B85" s="6" t="s">
        <v>157</v>
      </c>
      <c r="C85" s="9">
        <v>250550000</v>
      </c>
      <c r="D85" s="10"/>
      <c r="E85" s="10"/>
      <c r="F85" s="10"/>
      <c r="G85" s="10">
        <f t="shared" si="1"/>
        <v>0</v>
      </c>
    </row>
    <row r="86" spans="1:7" x14ac:dyDescent="0.25">
      <c r="A86" s="8" t="s">
        <v>158</v>
      </c>
      <c r="B86" s="6" t="s">
        <v>159</v>
      </c>
      <c r="C86" s="9"/>
      <c r="D86" s="10"/>
      <c r="E86" s="10"/>
      <c r="F86" s="10"/>
      <c r="G86" s="10">
        <f t="shared" si="1"/>
        <v>0</v>
      </c>
    </row>
    <row r="87" spans="1:7" x14ac:dyDescent="0.25">
      <c r="A87" s="8" t="s">
        <v>160</v>
      </c>
      <c r="B87" s="6" t="s">
        <v>161</v>
      </c>
      <c r="C87" s="9">
        <v>20364000</v>
      </c>
      <c r="D87" s="10">
        <v>400000</v>
      </c>
      <c r="E87" s="10"/>
      <c r="F87" s="10"/>
      <c r="G87" s="10">
        <f t="shared" si="1"/>
        <v>400000</v>
      </c>
    </row>
    <row r="88" spans="1:7" x14ac:dyDescent="0.25">
      <c r="A88" s="8" t="s">
        <v>162</v>
      </c>
      <c r="B88" s="6" t="s">
        <v>163</v>
      </c>
      <c r="C88" s="9">
        <v>320000000</v>
      </c>
      <c r="D88" s="10">
        <v>500000</v>
      </c>
      <c r="E88" s="10">
        <v>0</v>
      </c>
      <c r="F88" s="10">
        <v>500000</v>
      </c>
      <c r="G88" s="10">
        <f t="shared" si="1"/>
        <v>1000000</v>
      </c>
    </row>
    <row r="89" spans="1:7" x14ac:dyDescent="0.25">
      <c r="A89" s="8" t="s">
        <v>164</v>
      </c>
      <c r="B89" s="6" t="s">
        <v>165</v>
      </c>
      <c r="C89" s="9">
        <v>274210000</v>
      </c>
      <c r="D89" s="10">
        <v>6800000</v>
      </c>
      <c r="E89" s="10">
        <v>143207669.49000001</v>
      </c>
      <c r="F89" s="10">
        <v>74950764.870000005</v>
      </c>
      <c r="G89" s="10">
        <f t="shared" si="1"/>
        <v>224958434.36000001</v>
      </c>
    </row>
    <row r="90" spans="1:7" x14ac:dyDescent="0.25">
      <c r="A90" s="8" t="s">
        <v>166</v>
      </c>
      <c r="B90" s="6" t="s">
        <v>167</v>
      </c>
      <c r="C90" s="9">
        <v>110600000</v>
      </c>
      <c r="D90" s="10"/>
      <c r="E90" s="10"/>
      <c r="F90" s="10"/>
      <c r="G90" s="10">
        <f t="shared" si="1"/>
        <v>0</v>
      </c>
    </row>
    <row r="91" spans="1:7" x14ac:dyDescent="0.25">
      <c r="A91" s="8" t="s">
        <v>168</v>
      </c>
      <c r="B91" s="6" t="s">
        <v>169</v>
      </c>
      <c r="C91" s="9">
        <v>5600000</v>
      </c>
      <c r="D91" s="10"/>
      <c r="E91" s="10"/>
      <c r="F91" s="10"/>
      <c r="G91" s="10">
        <f t="shared" si="1"/>
        <v>0</v>
      </c>
    </row>
    <row r="92" spans="1:7" x14ac:dyDescent="0.25">
      <c r="A92" s="8" t="s">
        <v>170</v>
      </c>
      <c r="B92" s="6" t="s">
        <v>171</v>
      </c>
      <c r="C92" s="9">
        <v>9500000</v>
      </c>
      <c r="D92" s="10">
        <v>73720000</v>
      </c>
      <c r="E92" s="10">
        <v>758000</v>
      </c>
      <c r="F92" s="10">
        <v>28325434.190000001</v>
      </c>
      <c r="G92" s="10">
        <f t="shared" si="1"/>
        <v>102803434.19</v>
      </c>
    </row>
    <row r="93" spans="1:7" x14ac:dyDescent="0.25">
      <c r="A93" s="8" t="s">
        <v>172</v>
      </c>
      <c r="B93" s="6" t="s">
        <v>173</v>
      </c>
      <c r="C93" s="9">
        <v>9500000</v>
      </c>
      <c r="D93" s="10"/>
      <c r="E93" s="10"/>
      <c r="F93" s="10"/>
      <c r="G93" s="10">
        <f t="shared" si="1"/>
        <v>0</v>
      </c>
    </row>
    <row r="94" spans="1:7" x14ac:dyDescent="0.25">
      <c r="A94" s="8" t="s">
        <v>174</v>
      </c>
      <c r="B94" s="6" t="s">
        <v>175</v>
      </c>
      <c r="C94" s="9">
        <v>9250000</v>
      </c>
      <c r="D94" s="10">
        <v>100000</v>
      </c>
      <c r="E94" s="10"/>
      <c r="F94" s="10">
        <v>100000</v>
      </c>
      <c r="G94" s="10">
        <f t="shared" si="1"/>
        <v>200000</v>
      </c>
    </row>
    <row r="95" spans="1:7" x14ac:dyDescent="0.25">
      <c r="A95" s="8" t="s">
        <v>176</v>
      </c>
      <c r="B95" s="6" t="s">
        <v>177</v>
      </c>
      <c r="C95" s="9">
        <v>52400000</v>
      </c>
      <c r="D95" s="10">
        <v>28377570.16</v>
      </c>
      <c r="E95" s="10"/>
      <c r="F95" s="10">
        <v>77105140.319999993</v>
      </c>
      <c r="G95" s="10">
        <f t="shared" si="1"/>
        <v>105482710.47999999</v>
      </c>
    </row>
    <row r="96" spans="1:7" x14ac:dyDescent="0.25">
      <c r="A96" s="8" t="s">
        <v>178</v>
      </c>
      <c r="B96" s="6" t="s">
        <v>179</v>
      </c>
      <c r="C96" s="9">
        <v>28500000</v>
      </c>
      <c r="D96" s="10"/>
      <c r="E96" s="10"/>
      <c r="F96" s="10"/>
      <c r="G96" s="10">
        <f t="shared" si="1"/>
        <v>0</v>
      </c>
    </row>
    <row r="97" spans="1:10" x14ac:dyDescent="0.25">
      <c r="A97" s="8" t="s">
        <v>180</v>
      </c>
      <c r="B97" s="6" t="s">
        <v>181</v>
      </c>
      <c r="C97" s="9">
        <v>9700000</v>
      </c>
      <c r="D97" s="10">
        <v>800000</v>
      </c>
      <c r="E97" s="10"/>
      <c r="F97" s="10">
        <v>53161547.5</v>
      </c>
      <c r="G97" s="10">
        <f t="shared" si="1"/>
        <v>53961547.5</v>
      </c>
    </row>
    <row r="98" spans="1:10" x14ac:dyDescent="0.25">
      <c r="A98" s="8" t="s">
        <v>182</v>
      </c>
      <c r="B98" s="6" t="s">
        <v>183</v>
      </c>
      <c r="C98" s="9">
        <v>8000000</v>
      </c>
      <c r="D98" s="10">
        <v>500000</v>
      </c>
      <c r="E98" s="10"/>
      <c r="F98" s="10">
        <v>500000</v>
      </c>
      <c r="G98" s="10">
        <f t="shared" si="1"/>
        <v>1000000</v>
      </c>
    </row>
    <row r="99" spans="1:10" x14ac:dyDescent="0.25">
      <c r="A99" s="8" t="s">
        <v>184</v>
      </c>
      <c r="B99" s="6" t="s">
        <v>185</v>
      </c>
      <c r="C99" s="9">
        <v>15250000</v>
      </c>
      <c r="D99" s="10"/>
      <c r="E99" s="10"/>
      <c r="F99" s="10"/>
      <c r="G99" s="10">
        <f t="shared" si="1"/>
        <v>0</v>
      </c>
    </row>
    <row r="100" spans="1:10" x14ac:dyDescent="0.25">
      <c r="A100" s="8" t="s">
        <v>186</v>
      </c>
      <c r="B100" s="6" t="s">
        <v>187</v>
      </c>
      <c r="C100" s="9">
        <v>782630000</v>
      </c>
      <c r="D100" s="10">
        <v>200000</v>
      </c>
      <c r="E100" s="10"/>
      <c r="F100" s="10">
        <v>200000</v>
      </c>
      <c r="G100" s="10">
        <f t="shared" si="1"/>
        <v>400000</v>
      </c>
    </row>
    <row r="101" spans="1:10" x14ac:dyDescent="0.25">
      <c r="A101" s="8" t="s">
        <v>188</v>
      </c>
      <c r="B101" s="6" t="s">
        <v>189</v>
      </c>
      <c r="C101" s="9">
        <v>16000000</v>
      </c>
      <c r="D101" s="10">
        <v>200000</v>
      </c>
      <c r="E101" s="10"/>
      <c r="F101" s="10">
        <v>200000</v>
      </c>
      <c r="G101" s="10">
        <f t="shared" si="1"/>
        <v>400000</v>
      </c>
    </row>
    <row r="102" spans="1:10" x14ac:dyDescent="0.25">
      <c r="A102" s="8" t="s">
        <v>190</v>
      </c>
      <c r="B102" s="6" t="s">
        <v>191</v>
      </c>
      <c r="C102" s="9">
        <v>20000000</v>
      </c>
      <c r="D102" s="10">
        <v>200000</v>
      </c>
      <c r="E102" s="10"/>
      <c r="F102" s="10">
        <v>200000</v>
      </c>
      <c r="G102" s="10">
        <f t="shared" si="1"/>
        <v>400000</v>
      </c>
    </row>
    <row r="103" spans="1:10" x14ac:dyDescent="0.25">
      <c r="A103" s="8" t="s">
        <v>192</v>
      </c>
      <c r="B103" s="6" t="s">
        <v>193</v>
      </c>
      <c r="C103" s="9">
        <v>3770000</v>
      </c>
      <c r="D103" s="10">
        <v>200000</v>
      </c>
      <c r="E103" s="10"/>
      <c r="F103" s="10">
        <v>200000</v>
      </c>
      <c r="G103" s="10">
        <f t="shared" si="1"/>
        <v>400000</v>
      </c>
    </row>
    <row r="104" spans="1:10" x14ac:dyDescent="0.25">
      <c r="A104" s="8" t="s">
        <v>194</v>
      </c>
      <c r="B104" s="6" t="s">
        <v>195</v>
      </c>
      <c r="C104" s="9">
        <v>62598000</v>
      </c>
      <c r="D104" s="10"/>
      <c r="E104" s="10"/>
      <c r="F104" s="10"/>
      <c r="G104" s="10">
        <f t="shared" si="1"/>
        <v>0</v>
      </c>
      <c r="J104" s="13"/>
    </row>
    <row r="105" spans="1:10" x14ac:dyDescent="0.25">
      <c r="A105" s="8" t="s">
        <v>196</v>
      </c>
      <c r="B105" s="6" t="s">
        <v>197</v>
      </c>
      <c r="C105" s="9">
        <v>35600000</v>
      </c>
      <c r="D105" s="10"/>
      <c r="E105" s="10">
        <v>186434283</v>
      </c>
      <c r="F105" s="10"/>
      <c r="G105" s="10">
        <f t="shared" si="1"/>
        <v>186434283</v>
      </c>
    </row>
    <row r="106" spans="1:10" x14ac:dyDescent="0.25">
      <c r="A106" s="8" t="s">
        <v>198</v>
      </c>
      <c r="B106" s="6" t="s">
        <v>199</v>
      </c>
      <c r="C106" s="9">
        <v>480400000</v>
      </c>
      <c r="D106" s="10"/>
      <c r="E106" s="10"/>
      <c r="F106" s="10"/>
      <c r="G106" s="10">
        <f t="shared" si="1"/>
        <v>0</v>
      </c>
      <c r="J106" s="14"/>
    </row>
    <row r="107" spans="1:10" x14ac:dyDescent="0.25">
      <c r="A107" s="8" t="s">
        <v>200</v>
      </c>
      <c r="B107" s="6" t="s">
        <v>201</v>
      </c>
      <c r="C107" s="9">
        <v>321233511</v>
      </c>
      <c r="D107" s="10">
        <v>1500000</v>
      </c>
      <c r="E107" s="10">
        <v>33686000</v>
      </c>
      <c r="F107" s="10">
        <v>36198000</v>
      </c>
      <c r="G107" s="10">
        <f t="shared" si="1"/>
        <v>71384000</v>
      </c>
    </row>
    <row r="108" spans="1:10" x14ac:dyDescent="0.25">
      <c r="A108" s="8" t="s">
        <v>202</v>
      </c>
      <c r="B108" s="6" t="s">
        <v>203</v>
      </c>
      <c r="C108" s="9">
        <v>7000000</v>
      </c>
      <c r="D108" s="10">
        <v>800000</v>
      </c>
      <c r="E108" s="10"/>
      <c r="F108" s="10">
        <v>800000</v>
      </c>
      <c r="G108" s="10">
        <f t="shared" si="1"/>
        <v>1600000</v>
      </c>
    </row>
    <row r="109" spans="1:10" x14ac:dyDescent="0.25">
      <c r="A109" s="8" t="s">
        <v>204</v>
      </c>
      <c r="B109" s="6" t="s">
        <v>205</v>
      </c>
      <c r="C109" s="9">
        <v>82224447</v>
      </c>
      <c r="D109" s="10"/>
      <c r="E109" s="10"/>
      <c r="F109" s="10">
        <v>200000</v>
      </c>
      <c r="G109" s="10">
        <f t="shared" si="1"/>
        <v>200000</v>
      </c>
      <c r="J109" s="14"/>
    </row>
    <row r="110" spans="1:10" x14ac:dyDescent="0.25">
      <c r="A110" s="8" t="s">
        <v>206</v>
      </c>
      <c r="B110" s="6" t="s">
        <v>207</v>
      </c>
      <c r="C110" s="9">
        <v>1541400000</v>
      </c>
      <c r="D110" s="10">
        <v>400000</v>
      </c>
      <c r="E110" s="10">
        <v>0</v>
      </c>
      <c r="F110" s="10">
        <v>400000</v>
      </c>
      <c r="G110" s="10">
        <f t="shared" si="1"/>
        <v>800000</v>
      </c>
    </row>
    <row r="111" spans="1:10" x14ac:dyDescent="0.25">
      <c r="A111" s="8" t="s">
        <v>208</v>
      </c>
      <c r="B111" s="6" t="s">
        <v>209</v>
      </c>
      <c r="C111" s="9">
        <v>72010000</v>
      </c>
      <c r="D111" s="10"/>
      <c r="E111" s="10"/>
      <c r="F111" s="10"/>
      <c r="G111" s="10">
        <f t="shared" si="1"/>
        <v>0</v>
      </c>
    </row>
    <row r="112" spans="1:10" x14ac:dyDescent="0.25">
      <c r="A112" s="8" t="s">
        <v>210</v>
      </c>
      <c r="B112" s="6" t="s">
        <v>211</v>
      </c>
      <c r="C112" s="9">
        <v>156400000</v>
      </c>
      <c r="D112" s="10"/>
      <c r="E112" s="10"/>
      <c r="F112" s="10"/>
      <c r="G112" s="10">
        <f t="shared" si="1"/>
        <v>0</v>
      </c>
    </row>
    <row r="113" spans="1:7" x14ac:dyDescent="0.25">
      <c r="A113" s="8" t="s">
        <v>212</v>
      </c>
      <c r="B113" s="6" t="s">
        <v>213</v>
      </c>
      <c r="C113" s="9">
        <v>396460300</v>
      </c>
      <c r="D113" s="10">
        <v>77419837.040000007</v>
      </c>
      <c r="E113" s="10">
        <v>77419837.040000007</v>
      </c>
      <c r="F113" s="10">
        <v>77419837.040000007</v>
      </c>
      <c r="G113" s="10">
        <f t="shared" si="1"/>
        <v>232259511.12</v>
      </c>
    </row>
    <row r="114" spans="1:7" x14ac:dyDescent="0.25">
      <c r="A114" s="8" t="s">
        <v>214</v>
      </c>
      <c r="B114" s="6" t="s">
        <v>215</v>
      </c>
      <c r="C114" s="9">
        <v>150000000</v>
      </c>
      <c r="D114" s="10">
        <v>17333333.329999998</v>
      </c>
      <c r="E114" s="10">
        <v>17333333.329999998</v>
      </c>
      <c r="F114" s="10">
        <v>17333333.329999998</v>
      </c>
      <c r="G114" s="10">
        <f t="shared" si="1"/>
        <v>51999999.989999995</v>
      </c>
    </row>
    <row r="115" spans="1:7" x14ac:dyDescent="0.25">
      <c r="A115" s="8" t="s">
        <v>216</v>
      </c>
      <c r="B115" s="6" t="s">
        <v>217</v>
      </c>
      <c r="C115" s="9">
        <v>206401624.639</v>
      </c>
      <c r="D115" s="10">
        <v>150000</v>
      </c>
      <c r="E115" s="10"/>
      <c r="F115" s="10">
        <v>150000</v>
      </c>
      <c r="G115" s="10">
        <f t="shared" si="1"/>
        <v>300000</v>
      </c>
    </row>
    <row r="116" spans="1:7" x14ac:dyDescent="0.25">
      <c r="A116" s="8" t="s">
        <v>218</v>
      </c>
      <c r="B116" s="6" t="s">
        <v>219</v>
      </c>
      <c r="C116" s="9">
        <v>15790000</v>
      </c>
      <c r="D116" s="10">
        <v>6000000</v>
      </c>
      <c r="E116" s="10"/>
      <c r="F116" s="10"/>
      <c r="G116" s="10">
        <f t="shared" si="1"/>
        <v>6000000</v>
      </c>
    </row>
    <row r="117" spans="1:7" x14ac:dyDescent="0.25">
      <c r="A117" s="8" t="s">
        <v>220</v>
      </c>
      <c r="B117" s="6" t="s">
        <v>221</v>
      </c>
      <c r="C117" s="9">
        <v>12000000</v>
      </c>
      <c r="D117" s="10">
        <v>300000</v>
      </c>
      <c r="E117" s="10"/>
      <c r="F117" s="10">
        <v>515624787.60000002</v>
      </c>
      <c r="G117" s="10">
        <f t="shared" si="1"/>
        <v>515924787.60000002</v>
      </c>
    </row>
    <row r="118" spans="1:7" x14ac:dyDescent="0.25">
      <c r="A118" s="8" t="s">
        <v>222</v>
      </c>
      <c r="B118" s="6" t="s">
        <v>223</v>
      </c>
      <c r="C118" s="9">
        <v>300000000</v>
      </c>
      <c r="D118" s="10">
        <v>7003000</v>
      </c>
      <c r="E118" s="10">
        <v>22869000</v>
      </c>
      <c r="F118" s="10">
        <v>117204020</v>
      </c>
      <c r="G118" s="10">
        <f t="shared" si="1"/>
        <v>147076020</v>
      </c>
    </row>
    <row r="119" spans="1:7" x14ac:dyDescent="0.25">
      <c r="A119" s="8" t="s">
        <v>224</v>
      </c>
      <c r="B119" s="6" t="s">
        <v>225</v>
      </c>
      <c r="C119" s="9">
        <v>43750000</v>
      </c>
      <c r="D119" s="10">
        <v>2000000</v>
      </c>
      <c r="E119" s="10">
        <v>2000000</v>
      </c>
      <c r="F119" s="10">
        <v>2000000</v>
      </c>
      <c r="G119" s="10">
        <f t="shared" si="1"/>
        <v>6000000</v>
      </c>
    </row>
    <row r="120" spans="1:7" x14ac:dyDescent="0.25">
      <c r="A120" s="8" t="s">
        <v>226</v>
      </c>
      <c r="B120" s="6" t="s">
        <v>227</v>
      </c>
      <c r="C120" s="9">
        <v>85000000</v>
      </c>
      <c r="D120" s="10">
        <v>200000</v>
      </c>
      <c r="E120" s="10">
        <v>63843681.799999997</v>
      </c>
      <c r="F120" s="10">
        <v>149706173.59999999</v>
      </c>
      <c r="G120" s="10">
        <f t="shared" si="1"/>
        <v>213749855.39999998</v>
      </c>
    </row>
    <row r="121" spans="1:7" x14ac:dyDescent="0.25">
      <c r="A121" s="8" t="s">
        <v>228</v>
      </c>
      <c r="B121" s="6" t="s">
        <v>229</v>
      </c>
      <c r="C121" s="9">
        <v>93500000</v>
      </c>
      <c r="D121" s="10">
        <v>500000</v>
      </c>
      <c r="E121" s="10">
        <v>500000</v>
      </c>
      <c r="F121" s="10">
        <v>500000</v>
      </c>
      <c r="G121" s="10">
        <f t="shared" si="1"/>
        <v>1500000</v>
      </c>
    </row>
    <row r="122" spans="1:7" x14ac:dyDescent="0.25">
      <c r="A122" s="8" t="s">
        <v>230</v>
      </c>
      <c r="B122" s="6" t="s">
        <v>231</v>
      </c>
      <c r="C122" s="9">
        <v>10000000</v>
      </c>
      <c r="D122" s="10">
        <v>10000000</v>
      </c>
      <c r="E122" s="10">
        <v>10000000</v>
      </c>
      <c r="F122" s="10">
        <v>10000000</v>
      </c>
      <c r="G122" s="10">
        <f t="shared" si="1"/>
        <v>30000000</v>
      </c>
    </row>
    <row r="123" spans="1:7" x14ac:dyDescent="0.25">
      <c r="A123" s="8" t="s">
        <v>232</v>
      </c>
      <c r="B123" s="6" t="s">
        <v>233</v>
      </c>
      <c r="C123" s="9">
        <v>68450000</v>
      </c>
      <c r="D123" s="10">
        <v>1000000</v>
      </c>
      <c r="E123" s="10">
        <v>1200000</v>
      </c>
      <c r="F123" s="10">
        <v>1030000</v>
      </c>
      <c r="G123" s="10">
        <f t="shared" si="1"/>
        <v>3230000</v>
      </c>
    </row>
    <row r="124" spans="1:7" x14ac:dyDescent="0.25">
      <c r="A124" s="8" t="s">
        <v>234</v>
      </c>
      <c r="B124" s="6" t="s">
        <v>235</v>
      </c>
      <c r="C124" s="9">
        <v>10000000</v>
      </c>
      <c r="D124" s="10">
        <v>300000</v>
      </c>
      <c r="E124" s="10">
        <v>0</v>
      </c>
      <c r="F124" s="10"/>
      <c r="G124" s="10">
        <f t="shared" si="1"/>
        <v>300000</v>
      </c>
    </row>
    <row r="125" spans="1:7" x14ac:dyDescent="0.25">
      <c r="A125" s="8" t="s">
        <v>236</v>
      </c>
      <c r="B125" s="6" t="s">
        <v>237</v>
      </c>
      <c r="C125" s="9">
        <v>100000000</v>
      </c>
      <c r="D125" s="10">
        <v>77809771</v>
      </c>
      <c r="E125" s="10">
        <v>25326000</v>
      </c>
      <c r="F125" s="10">
        <v>93135000</v>
      </c>
      <c r="G125" s="10">
        <f t="shared" si="1"/>
        <v>196270771</v>
      </c>
    </row>
    <row r="126" spans="1:7" x14ac:dyDescent="0.25">
      <c r="A126" s="8" t="s">
        <v>238</v>
      </c>
      <c r="B126" s="6" t="s">
        <v>239</v>
      </c>
      <c r="C126" s="9">
        <v>506013000</v>
      </c>
      <c r="D126" s="10">
        <v>2000000</v>
      </c>
      <c r="E126" s="10">
        <v>2000000</v>
      </c>
      <c r="F126" s="10">
        <v>2000000</v>
      </c>
      <c r="G126" s="10">
        <f t="shared" si="1"/>
        <v>6000000</v>
      </c>
    </row>
    <row r="127" spans="1:7" x14ac:dyDescent="0.25">
      <c r="A127" s="8" t="s">
        <v>240</v>
      </c>
      <c r="B127" s="6" t="s">
        <v>241</v>
      </c>
      <c r="C127" s="9">
        <v>60817690</v>
      </c>
      <c r="D127" s="10"/>
      <c r="E127" s="10"/>
      <c r="F127" s="10"/>
      <c r="G127" s="10"/>
    </row>
    <row r="128" spans="1:7" x14ac:dyDescent="0.25">
      <c r="A128" s="8" t="s">
        <v>242</v>
      </c>
      <c r="B128" s="6" t="s">
        <v>243</v>
      </c>
      <c r="C128" s="9">
        <v>60000000</v>
      </c>
      <c r="D128" s="10"/>
      <c r="E128" s="10"/>
      <c r="F128" s="10"/>
      <c r="G128" s="10"/>
    </row>
    <row r="129" spans="1:7" x14ac:dyDescent="0.25">
      <c r="A129" s="6"/>
      <c r="B129" s="7" t="s">
        <v>73</v>
      </c>
      <c r="C129" s="15">
        <f>SUM(C80:C128)</f>
        <v>7455791864.1739998</v>
      </c>
      <c r="D129" s="16">
        <f>SUM(D80:D128)</f>
        <v>323010417.90999997</v>
      </c>
      <c r="E129" s="16">
        <f>SUM(E80:E128)</f>
        <v>591424711.03999996</v>
      </c>
      <c r="F129" s="16">
        <f>SUM(F80:F128)</f>
        <v>1260144038.45</v>
      </c>
      <c r="G129" s="16">
        <f>SUM(G80:G128)</f>
        <v>2174579167.4000001</v>
      </c>
    </row>
    <row r="130" spans="1:7" x14ac:dyDescent="0.25">
      <c r="A130" s="6"/>
      <c r="B130" s="7" t="s">
        <v>244</v>
      </c>
      <c r="C130" s="15">
        <f>SUM(C38+C65+C78+C129)</f>
        <v>24629525206.473999</v>
      </c>
      <c r="D130" s="16">
        <f>SUM(D38+D65+D78+D129)</f>
        <v>1432504852.75</v>
      </c>
      <c r="E130" s="16">
        <f>SUM(E38+E65+E78+E129)</f>
        <v>1585086847.54</v>
      </c>
      <c r="F130" s="16">
        <f>SUM(F38+F65+F78+F129)</f>
        <v>5222987958.8999996</v>
      </c>
      <c r="G130" s="16">
        <f>SUM(G38+G65+G78+G129)</f>
        <v>8234382992.5300007</v>
      </c>
    </row>
    <row r="131" spans="1:7" x14ac:dyDescent="0.25">
      <c r="A131" s="6"/>
      <c r="B131" s="6"/>
      <c r="C131" s="6"/>
      <c r="D131" s="6"/>
      <c r="E131" s="6"/>
      <c r="F131" s="6"/>
      <c r="G131" s="6"/>
    </row>
  </sheetData>
  <mergeCells count="2">
    <mergeCell ref="A1:G1"/>
    <mergeCell ref="A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1"/>
  <sheetViews>
    <sheetView workbookViewId="0">
      <selection activeCell="I5" sqref="I5"/>
    </sheetView>
  </sheetViews>
  <sheetFormatPr defaultRowHeight="15" x14ac:dyDescent="0.25"/>
  <cols>
    <col min="1" max="1" width="14.7109375" customWidth="1"/>
    <col min="2" max="2" width="46.140625" customWidth="1"/>
    <col min="3" max="3" width="20.85546875" customWidth="1"/>
    <col min="4" max="5" width="18.28515625" customWidth="1"/>
    <col min="6" max="6" width="20.140625" customWidth="1"/>
    <col min="7" max="7" width="21.7109375" customWidth="1"/>
    <col min="8" max="8" width="8.28515625" customWidth="1"/>
  </cols>
  <sheetData>
    <row r="1" spans="1:8" ht="15.75" x14ac:dyDescent="0.25">
      <c r="A1" s="17" t="s">
        <v>245</v>
      </c>
      <c r="B1" s="17"/>
      <c r="C1" s="17"/>
      <c r="D1" s="17"/>
      <c r="E1" s="17"/>
      <c r="F1" s="17"/>
      <c r="G1" s="17"/>
      <c r="H1" s="17"/>
    </row>
    <row r="2" spans="1:8" ht="15.75" x14ac:dyDescent="0.25">
      <c r="A2" s="17" t="s">
        <v>246</v>
      </c>
      <c r="B2" s="17"/>
      <c r="C2" s="17"/>
      <c r="D2" s="17"/>
      <c r="E2" s="17"/>
      <c r="F2" s="17"/>
      <c r="G2" s="17"/>
      <c r="H2" s="17"/>
    </row>
    <row r="3" spans="1:8" ht="15.75" x14ac:dyDescent="0.25">
      <c r="A3" s="17" t="s">
        <v>247</v>
      </c>
      <c r="B3" s="17"/>
      <c r="C3" s="17"/>
      <c r="D3" s="17"/>
      <c r="E3" s="17"/>
      <c r="F3" s="17"/>
      <c r="G3" s="17"/>
      <c r="H3" s="17"/>
    </row>
    <row r="4" spans="1:8" ht="15.75" thickBot="1" x14ac:dyDescent="0.3">
      <c r="C4" s="7"/>
      <c r="D4" s="18" t="s">
        <v>248</v>
      </c>
      <c r="E4" s="18"/>
      <c r="F4" s="18"/>
      <c r="G4" s="7" t="s">
        <v>249</v>
      </c>
      <c r="H4" s="7" t="s">
        <v>250</v>
      </c>
    </row>
    <row r="5" spans="1:8" ht="25.5" x14ac:dyDescent="0.25">
      <c r="A5" s="19" t="s">
        <v>251</v>
      </c>
      <c r="B5" s="20" t="s">
        <v>3</v>
      </c>
      <c r="C5" s="21"/>
      <c r="D5" s="7" t="s">
        <v>252</v>
      </c>
      <c r="E5" s="7" t="s">
        <v>253</v>
      </c>
      <c r="F5" s="7" t="s">
        <v>254</v>
      </c>
      <c r="G5" s="7" t="s">
        <v>255</v>
      </c>
      <c r="H5" s="22" t="s">
        <v>256</v>
      </c>
    </row>
    <row r="6" spans="1:8" ht="25.5" x14ac:dyDescent="0.25">
      <c r="A6" s="23">
        <v>1</v>
      </c>
      <c r="B6" s="24" t="s">
        <v>9</v>
      </c>
      <c r="C6" s="25" t="s">
        <v>257</v>
      </c>
      <c r="D6" s="7">
        <v>2019</v>
      </c>
      <c r="E6" s="7">
        <v>2019</v>
      </c>
      <c r="F6" s="7">
        <v>2019</v>
      </c>
      <c r="G6" s="7">
        <v>2019</v>
      </c>
      <c r="H6" s="22" t="s">
        <v>258</v>
      </c>
    </row>
    <row r="7" spans="1:8" x14ac:dyDescent="0.25">
      <c r="C7" s="26"/>
      <c r="D7" s="27" t="s">
        <v>259</v>
      </c>
      <c r="E7" s="27" t="s">
        <v>259</v>
      </c>
      <c r="F7" s="27" t="s">
        <v>259</v>
      </c>
      <c r="G7" s="27" t="s">
        <v>259</v>
      </c>
      <c r="H7" s="28"/>
    </row>
    <row r="8" spans="1:8" x14ac:dyDescent="0.25">
      <c r="A8" s="29" t="s">
        <v>10</v>
      </c>
      <c r="B8" s="30" t="s">
        <v>11</v>
      </c>
      <c r="C8" s="26">
        <v>42999999.999999993</v>
      </c>
      <c r="D8" s="31">
        <v>3415275.77</v>
      </c>
      <c r="E8" s="32">
        <v>3391221.88</v>
      </c>
      <c r="F8" s="32">
        <v>3421445.8</v>
      </c>
      <c r="G8" s="14">
        <f>D8+E8+F8</f>
        <v>10227943.449999999</v>
      </c>
      <c r="H8" s="28">
        <f>G8/C8%</f>
        <v>23.785915000000003</v>
      </c>
    </row>
    <row r="9" spans="1:8" x14ac:dyDescent="0.25">
      <c r="A9" s="29" t="s">
        <v>12</v>
      </c>
      <c r="B9" s="33" t="s">
        <v>13</v>
      </c>
      <c r="C9" s="26">
        <v>1163275091</v>
      </c>
      <c r="D9" s="10">
        <v>87619665.910000011</v>
      </c>
      <c r="E9" s="13">
        <v>85965601.650000006</v>
      </c>
      <c r="F9" s="13">
        <v>88087230.590000018</v>
      </c>
      <c r="G9" s="14">
        <f t="shared" ref="G9:G38" si="0">D9+E9+F9</f>
        <v>261672498.15000004</v>
      </c>
      <c r="H9" s="28">
        <f t="shared" ref="H9:H72" si="1">G9/C9%</f>
        <v>22.494464136170524</v>
      </c>
    </row>
    <row r="10" spans="1:8" x14ac:dyDescent="0.25">
      <c r="A10" s="29" t="s">
        <v>14</v>
      </c>
      <c r="B10" s="33" t="s">
        <v>15</v>
      </c>
      <c r="C10" s="26">
        <v>21542734.5</v>
      </c>
      <c r="D10" s="34">
        <v>933489.29</v>
      </c>
      <c r="E10" s="32">
        <v>933489.29</v>
      </c>
      <c r="F10" s="32">
        <v>907065.6</v>
      </c>
      <c r="G10" s="14">
        <f t="shared" si="0"/>
        <v>2774044.18</v>
      </c>
      <c r="H10" s="28">
        <f t="shared" si="1"/>
        <v>12.876936212531422</v>
      </c>
    </row>
    <row r="11" spans="1:8" x14ac:dyDescent="0.25">
      <c r="A11" s="29" t="s">
        <v>16</v>
      </c>
      <c r="B11" s="33" t="s">
        <v>17</v>
      </c>
      <c r="C11" s="26"/>
      <c r="D11" s="10"/>
      <c r="G11" s="14">
        <f t="shared" si="0"/>
        <v>0</v>
      </c>
      <c r="H11" s="28" t="e">
        <f t="shared" si="1"/>
        <v>#DIV/0!</v>
      </c>
    </row>
    <row r="12" spans="1:8" x14ac:dyDescent="0.25">
      <c r="A12" s="29" t="s">
        <v>18</v>
      </c>
      <c r="B12" s="33" t="s">
        <v>19</v>
      </c>
      <c r="C12" s="26"/>
      <c r="D12" s="10"/>
      <c r="E12" s="13"/>
      <c r="G12" s="14">
        <f t="shared" si="0"/>
        <v>0</v>
      </c>
      <c r="H12" s="28" t="e">
        <f t="shared" si="1"/>
        <v>#DIV/0!</v>
      </c>
    </row>
    <row r="13" spans="1:8" x14ac:dyDescent="0.25">
      <c r="A13" s="29" t="s">
        <v>20</v>
      </c>
      <c r="B13" s="33" t="s">
        <v>21</v>
      </c>
      <c r="C13" s="26"/>
      <c r="D13" s="10"/>
      <c r="G13" s="14">
        <f t="shared" si="0"/>
        <v>0</v>
      </c>
      <c r="H13" s="28" t="e">
        <f t="shared" si="1"/>
        <v>#DIV/0!</v>
      </c>
    </row>
    <row r="14" spans="1:8" x14ac:dyDescent="0.25">
      <c r="A14" s="29" t="s">
        <v>22</v>
      </c>
      <c r="B14" s="33" t="s">
        <v>23</v>
      </c>
      <c r="C14" s="26"/>
      <c r="D14" s="10"/>
      <c r="G14" s="14">
        <f t="shared" si="0"/>
        <v>0</v>
      </c>
      <c r="H14" s="28" t="e">
        <f t="shared" si="1"/>
        <v>#DIV/0!</v>
      </c>
    </row>
    <row r="15" spans="1:8" x14ac:dyDescent="0.25">
      <c r="A15" s="29" t="s">
        <v>24</v>
      </c>
      <c r="B15" s="33" t="s">
        <v>25</v>
      </c>
      <c r="C15" s="26">
        <v>24108143.955000002</v>
      </c>
      <c r="D15" s="34">
        <v>1203696.82</v>
      </c>
      <c r="E15" s="32">
        <v>1203696.82</v>
      </c>
      <c r="F15" s="32">
        <v>1203696.82</v>
      </c>
      <c r="G15" s="14">
        <f t="shared" si="0"/>
        <v>3611090.46</v>
      </c>
      <c r="H15" s="28">
        <f t="shared" si="1"/>
        <v>14.978716182964654</v>
      </c>
    </row>
    <row r="16" spans="1:8" x14ac:dyDescent="0.25">
      <c r="A16" s="29" t="s">
        <v>26</v>
      </c>
      <c r="B16" s="33" t="s">
        <v>27</v>
      </c>
      <c r="C16" s="26">
        <v>120834506</v>
      </c>
      <c r="D16" s="34">
        <v>3245960.68</v>
      </c>
      <c r="E16" s="32">
        <v>3346760.68</v>
      </c>
      <c r="F16" s="32">
        <v>3246360.68</v>
      </c>
      <c r="G16" s="14">
        <f t="shared" si="0"/>
        <v>9839082.040000001</v>
      </c>
      <c r="H16" s="28">
        <f t="shared" si="1"/>
        <v>8.1426095622056831</v>
      </c>
    </row>
    <row r="17" spans="1:8" x14ac:dyDescent="0.25">
      <c r="A17" s="35" t="s">
        <v>28</v>
      </c>
      <c r="B17" s="33" t="s">
        <v>29</v>
      </c>
      <c r="C17" s="26">
        <v>10811186</v>
      </c>
      <c r="D17" s="10">
        <v>816369.85</v>
      </c>
      <c r="E17" s="32">
        <v>829243.67</v>
      </c>
      <c r="F17" s="32">
        <v>829243.67</v>
      </c>
      <c r="G17" s="14">
        <f t="shared" si="0"/>
        <v>2474857.19</v>
      </c>
      <c r="H17" s="28">
        <f t="shared" si="1"/>
        <v>22.891634553322827</v>
      </c>
    </row>
    <row r="18" spans="1:8" x14ac:dyDescent="0.25">
      <c r="A18" s="29" t="s">
        <v>30</v>
      </c>
      <c r="B18" s="33" t="s">
        <v>31</v>
      </c>
      <c r="C18" s="26">
        <v>489673848.88999999</v>
      </c>
      <c r="D18" s="10">
        <v>27568863.27</v>
      </c>
      <c r="E18" s="32">
        <v>26966326.710000001</v>
      </c>
      <c r="G18" s="14">
        <f t="shared" si="0"/>
        <v>54535189.980000004</v>
      </c>
      <c r="H18" s="28">
        <f t="shared" si="1"/>
        <v>11.137043585974865</v>
      </c>
    </row>
    <row r="19" spans="1:8" x14ac:dyDescent="0.25">
      <c r="A19" s="29" t="s">
        <v>32</v>
      </c>
      <c r="B19" s="33" t="s">
        <v>33</v>
      </c>
      <c r="C19" s="26">
        <v>14065403.52</v>
      </c>
      <c r="D19" s="34">
        <v>1155831.31</v>
      </c>
      <c r="E19" s="32">
        <v>1155831.31</v>
      </c>
      <c r="F19" s="32">
        <v>1155831.31</v>
      </c>
      <c r="G19" s="14">
        <f t="shared" si="0"/>
        <v>3467493.93</v>
      </c>
      <c r="H19" s="28">
        <f t="shared" si="1"/>
        <v>24.652644519366056</v>
      </c>
    </row>
    <row r="20" spans="1:8" x14ac:dyDescent="0.25">
      <c r="A20" s="29" t="s">
        <v>34</v>
      </c>
      <c r="B20" s="33" t="s">
        <v>35</v>
      </c>
      <c r="C20" s="26">
        <v>16424015</v>
      </c>
      <c r="D20" s="34">
        <v>1675798.1</v>
      </c>
      <c r="E20" s="32">
        <v>1675798.1</v>
      </c>
      <c r="F20" s="32">
        <v>1675798.1</v>
      </c>
      <c r="G20" s="14">
        <f t="shared" si="0"/>
        <v>5027394.3000000007</v>
      </c>
      <c r="H20" s="28">
        <f t="shared" si="1"/>
        <v>30.610020144282633</v>
      </c>
    </row>
    <row r="21" spans="1:8" x14ac:dyDescent="0.25">
      <c r="A21" s="29" t="s">
        <v>36</v>
      </c>
      <c r="B21" s="36" t="s">
        <v>37</v>
      </c>
      <c r="C21" s="26">
        <v>2746127</v>
      </c>
      <c r="D21" s="10">
        <v>221582.67</v>
      </c>
      <c r="E21" s="32">
        <v>221582.67</v>
      </c>
      <c r="F21" s="32">
        <v>222382.88</v>
      </c>
      <c r="G21" s="14">
        <f t="shared" si="0"/>
        <v>665548.22</v>
      </c>
      <c r="H21" s="28">
        <f t="shared" si="1"/>
        <v>24.235886395640112</v>
      </c>
    </row>
    <row r="22" spans="1:8" x14ac:dyDescent="0.25">
      <c r="A22" s="29" t="s">
        <v>38</v>
      </c>
      <c r="B22" s="37" t="s">
        <v>260</v>
      </c>
      <c r="C22" s="26">
        <v>616706939</v>
      </c>
      <c r="D22" s="10">
        <v>65981774.170000002</v>
      </c>
      <c r="E22" s="13">
        <v>75454777.920000002</v>
      </c>
      <c r="F22" s="13">
        <v>66189739.230000004</v>
      </c>
      <c r="G22" s="14">
        <f t="shared" si="0"/>
        <v>207626291.31999999</v>
      </c>
      <c r="H22" s="28">
        <f t="shared" si="1"/>
        <v>33.666929653275723</v>
      </c>
    </row>
    <row r="23" spans="1:8" x14ac:dyDescent="0.25">
      <c r="A23" s="35" t="s">
        <v>40</v>
      </c>
      <c r="B23" s="33" t="s">
        <v>41</v>
      </c>
      <c r="C23" s="26"/>
      <c r="D23" s="31"/>
      <c r="G23" s="14">
        <f t="shared" si="0"/>
        <v>0</v>
      </c>
      <c r="H23" s="28" t="e">
        <f t="shared" si="1"/>
        <v>#DIV/0!</v>
      </c>
    </row>
    <row r="24" spans="1:8" x14ac:dyDescent="0.25">
      <c r="A24" s="29" t="s">
        <v>42</v>
      </c>
      <c r="B24" s="33" t="s">
        <v>43</v>
      </c>
      <c r="C24" s="26"/>
      <c r="D24" s="10"/>
      <c r="G24" s="14">
        <f t="shared" si="0"/>
        <v>0</v>
      </c>
      <c r="H24" s="28" t="e">
        <f t="shared" si="1"/>
        <v>#DIV/0!</v>
      </c>
    </row>
    <row r="25" spans="1:8" x14ac:dyDescent="0.25">
      <c r="A25" s="29" t="s">
        <v>44</v>
      </c>
      <c r="B25" s="33" t="s">
        <v>45</v>
      </c>
      <c r="C25" s="26"/>
      <c r="D25" s="34">
        <v>5739419.9199999999</v>
      </c>
      <c r="E25" s="32">
        <v>7408279.3200000003</v>
      </c>
      <c r="F25" s="32">
        <v>6087931.7599999998</v>
      </c>
      <c r="G25" s="14">
        <f t="shared" si="0"/>
        <v>19235631</v>
      </c>
      <c r="H25" s="28" t="e">
        <f t="shared" si="1"/>
        <v>#DIV/0!</v>
      </c>
    </row>
    <row r="26" spans="1:8" x14ac:dyDescent="0.25">
      <c r="A26" s="29" t="s">
        <v>46</v>
      </c>
      <c r="B26" s="33" t="s">
        <v>47</v>
      </c>
      <c r="C26" s="26">
        <v>1116275949</v>
      </c>
      <c r="D26" s="34">
        <v>99551094.680000007</v>
      </c>
      <c r="E26" s="32">
        <v>96746864.359999999</v>
      </c>
      <c r="F26" s="32">
        <v>96585014.620000005</v>
      </c>
      <c r="G26" s="14">
        <f t="shared" si="0"/>
        <v>292882973.66000003</v>
      </c>
      <c r="H26" s="28">
        <f t="shared" si="1"/>
        <v>26.237506408910367</v>
      </c>
    </row>
    <row r="27" spans="1:8" x14ac:dyDescent="0.25">
      <c r="A27" s="29" t="s">
        <v>48</v>
      </c>
      <c r="B27" s="33" t="s">
        <v>49</v>
      </c>
      <c r="C27" s="26">
        <v>19921959</v>
      </c>
      <c r="D27" s="10">
        <v>1429987.27</v>
      </c>
      <c r="E27" s="32">
        <v>1429987.27</v>
      </c>
      <c r="F27" s="32">
        <v>1435115.27</v>
      </c>
      <c r="G27" s="14">
        <f t="shared" si="0"/>
        <v>4295089.8100000005</v>
      </c>
      <c r="H27" s="28">
        <f t="shared" si="1"/>
        <v>21.559575591938525</v>
      </c>
    </row>
    <row r="28" spans="1:8" x14ac:dyDescent="0.25">
      <c r="A28" s="29" t="s">
        <v>50</v>
      </c>
      <c r="B28" s="33" t="s">
        <v>51</v>
      </c>
      <c r="C28" s="26"/>
      <c r="D28" s="6"/>
      <c r="G28" s="14">
        <f t="shared" si="0"/>
        <v>0</v>
      </c>
      <c r="H28" s="28" t="e">
        <f t="shared" si="1"/>
        <v>#DIV/0!</v>
      </c>
    </row>
    <row r="29" spans="1:8" x14ac:dyDescent="0.25">
      <c r="A29" s="29" t="s">
        <v>52</v>
      </c>
      <c r="B29" s="33" t="s">
        <v>53</v>
      </c>
      <c r="C29" s="26">
        <v>96472843.899999991</v>
      </c>
      <c r="D29" s="34">
        <v>5477133.5899999999</v>
      </c>
      <c r="E29" s="32">
        <v>5477133.5899999999</v>
      </c>
      <c r="F29" s="32">
        <v>5443129.9199999999</v>
      </c>
      <c r="G29" s="14">
        <f t="shared" si="0"/>
        <v>16397397.1</v>
      </c>
      <c r="H29" s="28">
        <f t="shared" si="1"/>
        <v>16.996904452196834</v>
      </c>
    </row>
    <row r="30" spans="1:8" x14ac:dyDescent="0.25">
      <c r="A30" s="29" t="s">
        <v>54</v>
      </c>
      <c r="B30" s="33" t="s">
        <v>55</v>
      </c>
      <c r="C30" s="26"/>
      <c r="D30" s="10"/>
      <c r="G30" s="14">
        <f t="shared" si="0"/>
        <v>0</v>
      </c>
      <c r="H30" s="28" t="e">
        <f t="shared" si="1"/>
        <v>#DIV/0!</v>
      </c>
    </row>
    <row r="31" spans="1:8" x14ac:dyDescent="0.25">
      <c r="A31" s="29" t="s">
        <v>57</v>
      </c>
      <c r="B31" s="33" t="s">
        <v>56</v>
      </c>
      <c r="C31" s="26">
        <v>6500000</v>
      </c>
      <c r="D31" s="10">
        <v>353375.63</v>
      </c>
      <c r="E31" s="32">
        <v>525840.63</v>
      </c>
      <c r="F31" s="32">
        <v>386668.63</v>
      </c>
      <c r="G31" s="14">
        <f t="shared" si="0"/>
        <v>1265884.8900000001</v>
      </c>
      <c r="H31" s="28">
        <f t="shared" si="1"/>
        <v>19.475152153846157</v>
      </c>
    </row>
    <row r="32" spans="1:8" x14ac:dyDescent="0.25">
      <c r="A32" s="38" t="s">
        <v>59</v>
      </c>
      <c r="B32" s="39" t="s">
        <v>58</v>
      </c>
      <c r="C32" s="26">
        <v>74303543.25</v>
      </c>
      <c r="D32" s="34">
        <v>5038537.42</v>
      </c>
      <c r="E32" s="32">
        <v>5060008.32</v>
      </c>
      <c r="F32" s="32">
        <v>5060008.32</v>
      </c>
      <c r="G32" s="14">
        <f t="shared" si="0"/>
        <v>15158554.060000001</v>
      </c>
      <c r="H32" s="28">
        <f t="shared" si="1"/>
        <v>20.400849538221721</v>
      </c>
    </row>
    <row r="33" spans="1:8" x14ac:dyDescent="0.25">
      <c r="A33" s="38" t="s">
        <v>61</v>
      </c>
      <c r="B33" s="39" t="s">
        <v>60</v>
      </c>
      <c r="C33" s="26">
        <v>28922526</v>
      </c>
      <c r="D33" s="10">
        <v>2316059.5699999998</v>
      </c>
      <c r="E33" s="32">
        <v>2316059.5699999998</v>
      </c>
      <c r="F33" s="32">
        <v>2084853.65</v>
      </c>
      <c r="G33" s="14">
        <f t="shared" si="0"/>
        <v>6716972.7899999991</v>
      </c>
      <c r="H33" s="28">
        <f t="shared" si="1"/>
        <v>23.224018503777987</v>
      </c>
    </row>
    <row r="34" spans="1:8" x14ac:dyDescent="0.25">
      <c r="A34" s="29" t="s">
        <v>63</v>
      </c>
      <c r="B34" s="33" t="s">
        <v>62</v>
      </c>
      <c r="C34" s="26">
        <v>189585050</v>
      </c>
      <c r="D34" s="34">
        <v>12596812.67</v>
      </c>
      <c r="E34" s="32">
        <v>12729568.949999999</v>
      </c>
      <c r="F34" s="32">
        <v>12630690</v>
      </c>
      <c r="G34" s="14">
        <f t="shared" si="0"/>
        <v>37957071.619999997</v>
      </c>
      <c r="H34" s="28">
        <f t="shared" si="1"/>
        <v>20.021131212614073</v>
      </c>
    </row>
    <row r="35" spans="1:8" x14ac:dyDescent="0.25">
      <c r="A35" s="29" t="s">
        <v>65</v>
      </c>
      <c r="B35" s="33" t="s">
        <v>64</v>
      </c>
      <c r="C35" s="26">
        <v>42059582.866519772</v>
      </c>
      <c r="D35" s="10">
        <v>3133815.0300000003</v>
      </c>
      <c r="E35" s="13">
        <v>3133815.0300000003</v>
      </c>
      <c r="F35" s="13">
        <v>3133815.0300000003</v>
      </c>
      <c r="G35" s="14">
        <f t="shared" si="0"/>
        <v>9401445.0899999999</v>
      </c>
      <c r="H35" s="28">
        <f t="shared" si="1"/>
        <v>22.352682668861487</v>
      </c>
    </row>
    <row r="36" spans="1:8" x14ac:dyDescent="0.25">
      <c r="A36" s="29" t="s">
        <v>67</v>
      </c>
      <c r="B36" s="33" t="s">
        <v>66</v>
      </c>
      <c r="C36" s="26">
        <v>16293923</v>
      </c>
      <c r="D36" s="10">
        <v>1909681.55</v>
      </c>
      <c r="E36" s="32">
        <v>1910593.63</v>
      </c>
      <c r="F36" s="32">
        <v>1910593.63</v>
      </c>
      <c r="G36" s="14">
        <f t="shared" si="0"/>
        <v>5730868.8099999996</v>
      </c>
      <c r="H36" s="28">
        <f t="shared" si="1"/>
        <v>35.171817186076055</v>
      </c>
    </row>
    <row r="37" spans="1:8" x14ac:dyDescent="0.25">
      <c r="A37" s="29" t="s">
        <v>69</v>
      </c>
      <c r="B37" s="33" t="s">
        <v>68</v>
      </c>
      <c r="C37" s="26">
        <v>151103600.90000001</v>
      </c>
      <c r="D37" s="34">
        <v>10076586.15</v>
      </c>
      <c r="E37" s="32">
        <v>10076586.15</v>
      </c>
      <c r="F37" s="32">
        <v>10101586.15</v>
      </c>
      <c r="G37" s="14">
        <f t="shared" si="0"/>
        <v>30254758.450000003</v>
      </c>
      <c r="H37" s="28">
        <f t="shared" si="1"/>
        <v>20.02252644529797</v>
      </c>
    </row>
    <row r="38" spans="1:8" x14ac:dyDescent="0.25">
      <c r="A38" s="29" t="s">
        <v>71</v>
      </c>
      <c r="B38" s="33" t="s">
        <v>70</v>
      </c>
      <c r="C38" s="26">
        <v>11726715.699999999</v>
      </c>
      <c r="D38" s="12">
        <v>2059966.75</v>
      </c>
      <c r="E38" s="32">
        <v>2059966.75</v>
      </c>
      <c r="F38" s="32">
        <v>1674516.29</v>
      </c>
      <c r="G38" s="14">
        <f t="shared" si="0"/>
        <v>5794449.79</v>
      </c>
      <c r="H38" s="28">
        <f t="shared" si="1"/>
        <v>49.412383980622984</v>
      </c>
    </row>
    <row r="39" spans="1:8" x14ac:dyDescent="0.25">
      <c r="A39" s="40"/>
      <c r="B39" s="33"/>
      <c r="C39" s="26"/>
      <c r="D39" s="10"/>
      <c r="H39" s="28" t="e">
        <f t="shared" si="1"/>
        <v>#DIV/0!</v>
      </c>
    </row>
    <row r="40" spans="1:8" x14ac:dyDescent="0.25">
      <c r="A40" s="41"/>
      <c r="B40" s="42" t="s">
        <v>73</v>
      </c>
      <c r="C40" s="43">
        <v>4276353688.4815197</v>
      </c>
      <c r="D40" s="31">
        <f>SUM(D8:D39)</f>
        <v>343520778.06999993</v>
      </c>
      <c r="E40" s="31">
        <f>SUM(E8:E39)</f>
        <v>350019034.26999986</v>
      </c>
      <c r="F40" s="31">
        <f>SUM(F8:F39)</f>
        <v>313472717.94999993</v>
      </c>
      <c r="G40" s="31">
        <f>SUM(G8:G39)</f>
        <v>1007012530.29</v>
      </c>
      <c r="H40" s="28">
        <f t="shared" si="1"/>
        <v>23.548392009819416</v>
      </c>
    </row>
    <row r="41" spans="1:8" x14ac:dyDescent="0.25">
      <c r="A41" s="41">
        <v>2</v>
      </c>
      <c r="B41" s="44" t="s">
        <v>74</v>
      </c>
      <c r="C41" s="26"/>
      <c r="D41" s="6"/>
      <c r="G41" s="6"/>
      <c r="H41" s="28" t="e">
        <f t="shared" si="1"/>
        <v>#DIV/0!</v>
      </c>
    </row>
    <row r="42" spans="1:8" x14ac:dyDescent="0.25">
      <c r="A42" s="41"/>
      <c r="B42" s="45" t="s">
        <v>76</v>
      </c>
      <c r="C42" s="26"/>
      <c r="D42" s="31"/>
      <c r="H42" s="28" t="e">
        <f t="shared" si="1"/>
        <v>#DIV/0!</v>
      </c>
    </row>
    <row r="43" spans="1:8" x14ac:dyDescent="0.25">
      <c r="A43" s="29" t="s">
        <v>77</v>
      </c>
      <c r="B43" s="33" t="s">
        <v>78</v>
      </c>
      <c r="C43" s="26">
        <v>563592947.15020001</v>
      </c>
      <c r="D43" s="34">
        <v>47225871.310000002</v>
      </c>
      <c r="E43" s="32">
        <v>49259149.509999998</v>
      </c>
      <c r="F43" s="32">
        <v>47340334.009999998</v>
      </c>
      <c r="G43" s="14">
        <f>D43+E43+F43</f>
        <v>143825354.82999998</v>
      </c>
      <c r="H43" s="28">
        <f t="shared" si="1"/>
        <v>25.519367401109417</v>
      </c>
    </row>
    <row r="44" spans="1:8" x14ac:dyDescent="0.25">
      <c r="A44" s="46" t="s">
        <v>79</v>
      </c>
      <c r="B44" s="33" t="s">
        <v>80</v>
      </c>
      <c r="C44" s="26">
        <v>1154976535.04</v>
      </c>
      <c r="D44" s="6">
        <v>88009046.200000003</v>
      </c>
      <c r="E44" s="32">
        <v>87532325</v>
      </c>
      <c r="F44" s="32">
        <v>87173263.290000007</v>
      </c>
      <c r="G44" s="14">
        <f t="shared" ref="G44:G65" si="2">D44+E44+F44</f>
        <v>262714634.49000001</v>
      </c>
      <c r="H44" s="28">
        <f t="shared" si="1"/>
        <v>22.746317913800866</v>
      </c>
    </row>
    <row r="45" spans="1:8" x14ac:dyDescent="0.25">
      <c r="A45" s="47" t="s">
        <v>81</v>
      </c>
      <c r="B45" s="33" t="s">
        <v>82</v>
      </c>
      <c r="C45" s="26">
        <v>0</v>
      </c>
      <c r="D45" s="48">
        <v>4112580.12</v>
      </c>
      <c r="E45" s="32">
        <v>4145272.13</v>
      </c>
      <c r="F45" s="32">
        <v>3998928.44</v>
      </c>
      <c r="G45" s="14">
        <f t="shared" si="2"/>
        <v>12256780.689999999</v>
      </c>
      <c r="H45" s="28" t="e">
        <f t="shared" si="1"/>
        <v>#DIV/0!</v>
      </c>
    </row>
    <row r="46" spans="1:8" x14ac:dyDescent="0.25">
      <c r="A46" s="29" t="s">
        <v>83</v>
      </c>
      <c r="B46" s="33" t="s">
        <v>84</v>
      </c>
      <c r="C46" s="26">
        <v>135921387.23000002</v>
      </c>
      <c r="D46" s="34">
        <v>9733900.8000000007</v>
      </c>
      <c r="E46" s="32">
        <v>9601895.4100000001</v>
      </c>
      <c r="F46" s="32">
        <v>9508645.4499999993</v>
      </c>
      <c r="G46" s="14">
        <f t="shared" si="2"/>
        <v>28844441.66</v>
      </c>
      <c r="H46" s="28">
        <f t="shared" si="1"/>
        <v>21.221415001592607</v>
      </c>
    </row>
    <row r="47" spans="1:8" x14ac:dyDescent="0.25">
      <c r="A47" s="29" t="s">
        <v>85</v>
      </c>
      <c r="B47" s="33" t="s">
        <v>86</v>
      </c>
      <c r="C47" s="26">
        <v>210000000</v>
      </c>
      <c r="D47" s="34">
        <v>12795876.26</v>
      </c>
      <c r="E47" s="32">
        <v>12564670.34</v>
      </c>
      <c r="F47" s="32">
        <v>12590183.76</v>
      </c>
      <c r="G47" s="14">
        <f t="shared" si="2"/>
        <v>37950730.359999999</v>
      </c>
      <c r="H47" s="28">
        <f t="shared" si="1"/>
        <v>18.07177636190476</v>
      </c>
    </row>
    <row r="48" spans="1:8" x14ac:dyDescent="0.25">
      <c r="A48" s="29" t="s">
        <v>89</v>
      </c>
      <c r="B48" s="33" t="s">
        <v>90</v>
      </c>
      <c r="C48" s="26">
        <v>41272924</v>
      </c>
      <c r="D48" s="34">
        <v>2915194.97</v>
      </c>
      <c r="E48" s="32">
        <v>2918068.93</v>
      </c>
      <c r="F48" s="32">
        <v>2918068.93</v>
      </c>
      <c r="G48" s="14">
        <f t="shared" si="2"/>
        <v>8751332.8300000001</v>
      </c>
      <c r="H48" s="28">
        <f t="shared" si="1"/>
        <v>21.203568785191958</v>
      </c>
    </row>
    <row r="49" spans="1:8" x14ac:dyDescent="0.25">
      <c r="A49" s="29" t="s">
        <v>91</v>
      </c>
      <c r="B49" s="33" t="s">
        <v>92</v>
      </c>
      <c r="C49" s="26">
        <v>30374000</v>
      </c>
      <c r="D49" s="10"/>
      <c r="G49" s="14">
        <f t="shared" si="2"/>
        <v>0</v>
      </c>
      <c r="H49" s="28">
        <f t="shared" si="1"/>
        <v>0</v>
      </c>
    </row>
    <row r="50" spans="1:8" x14ac:dyDescent="0.25">
      <c r="A50" s="29" t="s">
        <v>93</v>
      </c>
      <c r="B50" s="33" t="s">
        <v>94</v>
      </c>
      <c r="C50" s="26">
        <v>531034251</v>
      </c>
      <c r="D50" s="34">
        <v>34933423.189999998</v>
      </c>
      <c r="E50" s="32">
        <v>34469191.700000003</v>
      </c>
      <c r="F50" s="32">
        <v>34779043.340000004</v>
      </c>
      <c r="G50" s="14">
        <f t="shared" si="2"/>
        <v>104181658.23</v>
      </c>
      <c r="H50" s="28">
        <f t="shared" si="1"/>
        <v>19.618632514534362</v>
      </c>
    </row>
    <row r="51" spans="1:8" x14ac:dyDescent="0.25">
      <c r="A51" s="29" t="s">
        <v>95</v>
      </c>
      <c r="B51" s="33" t="s">
        <v>96</v>
      </c>
      <c r="C51" s="26">
        <v>895369202.06999993</v>
      </c>
      <c r="D51" s="10"/>
      <c r="G51" s="14">
        <f t="shared" si="2"/>
        <v>0</v>
      </c>
      <c r="H51" s="28">
        <f t="shared" si="1"/>
        <v>0</v>
      </c>
    </row>
    <row r="52" spans="1:8" x14ac:dyDescent="0.25">
      <c r="A52" s="38" t="s">
        <v>97</v>
      </c>
      <c r="B52" s="39" t="s">
        <v>98</v>
      </c>
      <c r="C52" s="26">
        <v>15708000</v>
      </c>
      <c r="D52" s="10"/>
      <c r="G52" s="14">
        <f t="shared" si="2"/>
        <v>0</v>
      </c>
      <c r="H52" s="28">
        <f t="shared" si="1"/>
        <v>0</v>
      </c>
    </row>
    <row r="53" spans="1:8" x14ac:dyDescent="0.25">
      <c r="A53" s="29" t="s">
        <v>99</v>
      </c>
      <c r="B53" s="33" t="s">
        <v>100</v>
      </c>
      <c r="C53" s="26">
        <v>41741303.850000001</v>
      </c>
      <c r="D53" s="34">
        <v>2884321.84</v>
      </c>
      <c r="E53" s="32">
        <v>2884868.13</v>
      </c>
      <c r="F53" s="32">
        <v>2780693.27</v>
      </c>
      <c r="G53" s="14">
        <f t="shared" si="2"/>
        <v>8549883.2400000002</v>
      </c>
      <c r="H53" s="28">
        <f t="shared" si="1"/>
        <v>20.483028682392248</v>
      </c>
    </row>
    <row r="54" spans="1:8" x14ac:dyDescent="0.25">
      <c r="A54" s="29" t="s">
        <v>101</v>
      </c>
      <c r="B54" s="33" t="s">
        <v>102</v>
      </c>
      <c r="C54" s="26">
        <v>121279937.11</v>
      </c>
      <c r="D54" s="34">
        <v>7819321.6799999997</v>
      </c>
      <c r="E54" s="32">
        <v>7859336.5899999999</v>
      </c>
      <c r="F54" s="32">
        <v>7775042.3799999999</v>
      </c>
      <c r="G54" s="14">
        <f t="shared" si="2"/>
        <v>23453700.649999999</v>
      </c>
      <c r="H54" s="28">
        <f t="shared" si="1"/>
        <v>19.338483519106433</v>
      </c>
    </row>
    <row r="55" spans="1:8" x14ac:dyDescent="0.25">
      <c r="A55" s="29" t="s">
        <v>61</v>
      </c>
      <c r="B55" s="33" t="s">
        <v>103</v>
      </c>
      <c r="C55" s="26">
        <v>208289937.30000001</v>
      </c>
      <c r="D55" s="34">
        <v>16778132.68</v>
      </c>
      <c r="E55" s="32">
        <v>17884998.32</v>
      </c>
      <c r="F55" s="13">
        <v>25374996.940000001</v>
      </c>
      <c r="G55" s="14">
        <f t="shared" si="2"/>
        <v>60038127.939999998</v>
      </c>
      <c r="H55" s="28">
        <f t="shared" si="1"/>
        <v>28.82430554171567</v>
      </c>
    </row>
    <row r="56" spans="1:8" x14ac:dyDescent="0.25">
      <c r="A56" s="29" t="s">
        <v>104</v>
      </c>
      <c r="B56" s="33" t="s">
        <v>105</v>
      </c>
      <c r="C56" s="26">
        <v>297019446</v>
      </c>
      <c r="D56" s="12">
        <v>12347194.310000001</v>
      </c>
      <c r="E56" s="32">
        <v>12348241.289999999</v>
      </c>
      <c r="F56" s="32">
        <v>12348241.289999999</v>
      </c>
      <c r="G56" s="14">
        <f t="shared" si="2"/>
        <v>37043676.890000001</v>
      </c>
      <c r="H56" s="28">
        <f t="shared" si="1"/>
        <v>12.471801893401956</v>
      </c>
    </row>
    <row r="57" spans="1:8" x14ac:dyDescent="0.25">
      <c r="A57" s="29" t="s">
        <v>106</v>
      </c>
      <c r="B57" s="33" t="s">
        <v>107</v>
      </c>
      <c r="C57" s="26">
        <v>271329363</v>
      </c>
      <c r="D57" s="34">
        <v>6638772.8499999996</v>
      </c>
      <c r="E57" s="32">
        <v>6638772.8499999996</v>
      </c>
      <c r="F57" s="32">
        <v>6638772.8499999996</v>
      </c>
      <c r="G57" s="14">
        <f t="shared" si="2"/>
        <v>19916318.549999997</v>
      </c>
      <c r="H57" s="28">
        <f t="shared" si="1"/>
        <v>7.3402739496351517</v>
      </c>
    </row>
    <row r="58" spans="1:8" x14ac:dyDescent="0.25">
      <c r="A58" s="49"/>
      <c r="B58" s="33" t="s">
        <v>108</v>
      </c>
      <c r="C58" s="26"/>
      <c r="D58" s="6"/>
      <c r="G58" s="14">
        <f t="shared" si="2"/>
        <v>0</v>
      </c>
      <c r="H58" s="28" t="e">
        <f t="shared" si="1"/>
        <v>#DIV/0!</v>
      </c>
    </row>
    <row r="59" spans="1:8" x14ac:dyDescent="0.25">
      <c r="A59" s="50" t="s">
        <v>109</v>
      </c>
      <c r="B59" s="33" t="s">
        <v>110</v>
      </c>
      <c r="C59" s="26">
        <v>580165336</v>
      </c>
      <c r="D59" s="34">
        <v>42484565.189999998</v>
      </c>
      <c r="E59" s="32">
        <v>42077295.090000004</v>
      </c>
      <c r="F59" s="32">
        <v>42375049.68</v>
      </c>
      <c r="G59" s="14">
        <f t="shared" si="2"/>
        <v>126936909.96000001</v>
      </c>
      <c r="H59" s="28">
        <f t="shared" si="1"/>
        <v>21.879437133417429</v>
      </c>
    </row>
    <row r="60" spans="1:8" x14ac:dyDescent="0.25">
      <c r="A60" s="50" t="s">
        <v>111</v>
      </c>
      <c r="B60" s="33" t="s">
        <v>112</v>
      </c>
      <c r="C60" s="26">
        <v>136026406</v>
      </c>
      <c r="D60" s="34">
        <v>9958307.4100000001</v>
      </c>
      <c r="E60" s="32">
        <v>9846065.5800000001</v>
      </c>
      <c r="F60" s="32">
        <v>9846065.5800000001</v>
      </c>
      <c r="G60" s="14">
        <f t="shared" si="2"/>
        <v>29650438.57</v>
      </c>
      <c r="H60" s="28">
        <f t="shared" si="1"/>
        <v>21.797560813302674</v>
      </c>
    </row>
    <row r="61" spans="1:8" x14ac:dyDescent="0.25">
      <c r="A61" s="47" t="s">
        <v>113</v>
      </c>
      <c r="B61" s="33" t="s">
        <v>114</v>
      </c>
      <c r="C61" s="26">
        <v>43756029.199999996</v>
      </c>
      <c r="D61" s="31">
        <v>2603941.64</v>
      </c>
      <c r="E61" s="32">
        <v>2636633.65</v>
      </c>
      <c r="F61" s="32">
        <v>2636633.65</v>
      </c>
      <c r="G61" s="14">
        <f t="shared" si="2"/>
        <v>7877208.9399999995</v>
      </c>
      <c r="H61" s="28">
        <f t="shared" si="1"/>
        <v>18.002568066665429</v>
      </c>
    </row>
    <row r="62" spans="1:8" x14ac:dyDescent="0.25">
      <c r="A62" s="51" t="s">
        <v>115</v>
      </c>
      <c r="B62" s="33" t="s">
        <v>261</v>
      </c>
      <c r="C62" s="26">
        <v>7391912</v>
      </c>
      <c r="D62" s="48">
        <v>565272.27</v>
      </c>
      <c r="E62" s="32">
        <v>340331.11</v>
      </c>
      <c r="F62" s="32">
        <v>340331.11</v>
      </c>
      <c r="G62" s="14">
        <f t="shared" si="2"/>
        <v>1245934.49</v>
      </c>
      <c r="H62" s="28">
        <f t="shared" si="1"/>
        <v>16.855375036932259</v>
      </c>
    </row>
    <row r="63" spans="1:8" x14ac:dyDescent="0.25">
      <c r="A63" s="52" t="s">
        <v>117</v>
      </c>
      <c r="B63" s="33" t="s">
        <v>118</v>
      </c>
      <c r="C63" s="26">
        <v>551541235.7069999</v>
      </c>
      <c r="D63" s="34">
        <v>38177257.789999999</v>
      </c>
      <c r="E63" s="32">
        <v>37874625.289999999</v>
      </c>
      <c r="F63" s="32">
        <v>38367223</v>
      </c>
      <c r="G63" s="14">
        <f t="shared" si="2"/>
        <v>114419106.08</v>
      </c>
      <c r="H63" s="28">
        <f t="shared" si="1"/>
        <v>20.745340270583842</v>
      </c>
    </row>
    <row r="64" spans="1:8" x14ac:dyDescent="0.25">
      <c r="A64" s="29" t="s">
        <v>119</v>
      </c>
      <c r="B64" s="33" t="s">
        <v>120</v>
      </c>
      <c r="C64" s="26">
        <v>56672839</v>
      </c>
      <c r="D64" s="6"/>
      <c r="G64" s="14">
        <f t="shared" si="2"/>
        <v>0</v>
      </c>
      <c r="H64" s="28">
        <f t="shared" si="1"/>
        <v>0</v>
      </c>
    </row>
    <row r="65" spans="1:8" x14ac:dyDescent="0.25">
      <c r="A65" s="29" t="s">
        <v>121</v>
      </c>
      <c r="B65" s="33" t="s">
        <v>122</v>
      </c>
      <c r="C65" s="26">
        <v>4647139</v>
      </c>
      <c r="D65" s="10">
        <v>329224.8</v>
      </c>
      <c r="E65" s="32">
        <v>329224.8</v>
      </c>
      <c r="F65" s="32">
        <v>330741.13</v>
      </c>
      <c r="G65" s="14">
        <f t="shared" si="2"/>
        <v>989190.73</v>
      </c>
      <c r="H65" s="28">
        <f t="shared" si="1"/>
        <v>21.286015546339371</v>
      </c>
    </row>
    <row r="66" spans="1:8" x14ac:dyDescent="0.25">
      <c r="A66" s="53"/>
      <c r="B66" s="54" t="s">
        <v>73</v>
      </c>
      <c r="C66" s="43">
        <v>5918110130.6571999</v>
      </c>
      <c r="D66" s="31">
        <f>SUM(D42:D65)</f>
        <v>340312205.31</v>
      </c>
      <c r="E66" s="31">
        <f>SUM(E42:E65)</f>
        <v>341210965.71999997</v>
      </c>
      <c r="F66" s="31">
        <f>SUM(F42:F65)</f>
        <v>347122258.09999996</v>
      </c>
      <c r="G66" s="31">
        <f>SUM(G42:G65)</f>
        <v>1028645429.1300002</v>
      </c>
      <c r="H66" s="28">
        <f t="shared" si="1"/>
        <v>17.38131610294603</v>
      </c>
    </row>
    <row r="67" spans="1:8" x14ac:dyDescent="0.25">
      <c r="A67" s="55">
        <v>3</v>
      </c>
      <c r="B67" s="56" t="s">
        <v>123</v>
      </c>
      <c r="C67" s="26"/>
      <c r="D67" s="6"/>
      <c r="G67" s="6"/>
      <c r="H67" s="28" t="e">
        <f t="shared" si="1"/>
        <v>#DIV/0!</v>
      </c>
    </row>
    <row r="68" spans="1:8" x14ac:dyDescent="0.25">
      <c r="A68" s="47" t="s">
        <v>124</v>
      </c>
      <c r="B68" s="33" t="s">
        <v>125</v>
      </c>
      <c r="C68" s="26">
        <v>134472306.11000001</v>
      </c>
      <c r="D68" s="34">
        <v>7279791.9800000004</v>
      </c>
      <c r="E68" s="13">
        <v>8824791.9800000004</v>
      </c>
      <c r="F68" s="13">
        <v>9492413.120000001</v>
      </c>
      <c r="G68" s="14">
        <f t="shared" ref="G68:G78" si="3">D68+E68+F68</f>
        <v>25596997.080000002</v>
      </c>
      <c r="H68" s="28">
        <f t="shared" si="1"/>
        <v>19.035143979059409</v>
      </c>
    </row>
    <row r="69" spans="1:8" x14ac:dyDescent="0.25">
      <c r="A69" s="29" t="s">
        <v>126</v>
      </c>
      <c r="B69" s="33" t="s">
        <v>127</v>
      </c>
      <c r="C69" s="26">
        <v>279790132.19494677</v>
      </c>
      <c r="D69" s="34">
        <v>24001010.870000001</v>
      </c>
      <c r="E69" s="32">
        <v>23726912.02</v>
      </c>
      <c r="F69" s="32">
        <v>23734332.829999998</v>
      </c>
      <c r="G69" s="14">
        <f t="shared" si="3"/>
        <v>71462255.719999999</v>
      </c>
      <c r="H69" s="28">
        <f t="shared" si="1"/>
        <v>25.541378160616439</v>
      </c>
    </row>
    <row r="70" spans="1:8" x14ac:dyDescent="0.25">
      <c r="A70" s="29" t="s">
        <v>128</v>
      </c>
      <c r="B70" s="33" t="s">
        <v>129</v>
      </c>
      <c r="C70" s="26">
        <v>23903937.630000003</v>
      </c>
      <c r="D70" s="34">
        <v>2006166.37</v>
      </c>
      <c r="E70" s="32">
        <v>3026166.37</v>
      </c>
      <c r="F70" s="32">
        <v>2006166.37</v>
      </c>
      <c r="G70" s="14">
        <f t="shared" si="3"/>
        <v>7038499.1100000003</v>
      </c>
      <c r="H70" s="28">
        <f t="shared" si="1"/>
        <v>29.444935888581465</v>
      </c>
    </row>
    <row r="71" spans="1:8" x14ac:dyDescent="0.25">
      <c r="A71" s="47" t="s">
        <v>130</v>
      </c>
      <c r="B71" s="33" t="s">
        <v>262</v>
      </c>
      <c r="C71" s="26">
        <v>458879053.59999996</v>
      </c>
      <c r="D71" s="48">
        <v>36338548.380000003</v>
      </c>
      <c r="E71" s="32">
        <v>35948577.649999999</v>
      </c>
      <c r="F71" s="32">
        <v>35928873.280000001</v>
      </c>
      <c r="G71" s="14">
        <f t="shared" si="3"/>
        <v>108215999.31</v>
      </c>
      <c r="H71" s="28">
        <f t="shared" si="1"/>
        <v>23.582684470128541</v>
      </c>
    </row>
    <row r="72" spans="1:8" x14ac:dyDescent="0.25">
      <c r="A72" s="29" t="s">
        <v>132</v>
      </c>
      <c r="B72" s="33" t="s">
        <v>133</v>
      </c>
      <c r="C72" s="26">
        <v>529866472.62</v>
      </c>
      <c r="D72" s="10">
        <v>40954730.689999998</v>
      </c>
      <c r="E72" s="32">
        <v>41041783.469999999</v>
      </c>
      <c r="F72" s="32">
        <v>41268038.039999999</v>
      </c>
      <c r="G72" s="14">
        <f t="shared" si="3"/>
        <v>123264552.19999999</v>
      </c>
      <c r="H72" s="28">
        <f t="shared" si="1"/>
        <v>23.263323605002011</v>
      </c>
    </row>
    <row r="73" spans="1:8" x14ac:dyDescent="0.25">
      <c r="A73" s="29" t="s">
        <v>134</v>
      </c>
      <c r="B73" s="33" t="s">
        <v>135</v>
      </c>
      <c r="C73" s="26">
        <v>1142725556.1300001</v>
      </c>
      <c r="D73" s="6"/>
      <c r="G73" s="14">
        <f t="shared" si="3"/>
        <v>0</v>
      </c>
      <c r="H73" s="28">
        <f t="shared" ref="H73:H131" si="4">G73/C73%</f>
        <v>0</v>
      </c>
    </row>
    <row r="74" spans="1:8" x14ac:dyDescent="0.25">
      <c r="A74" s="29" t="s">
        <v>136</v>
      </c>
      <c r="B74" s="33" t="s">
        <v>137</v>
      </c>
      <c r="C74" s="26">
        <v>294370936.12</v>
      </c>
      <c r="D74" s="6"/>
      <c r="G74" s="14">
        <f t="shared" si="3"/>
        <v>0</v>
      </c>
      <c r="H74" s="28">
        <f t="shared" si="4"/>
        <v>0</v>
      </c>
    </row>
    <row r="75" spans="1:8" x14ac:dyDescent="0.25">
      <c r="A75" s="47" t="s">
        <v>138</v>
      </c>
      <c r="B75" s="33" t="s">
        <v>139</v>
      </c>
      <c r="C75" s="26">
        <v>1319371919</v>
      </c>
      <c r="D75" s="31"/>
      <c r="G75" s="14">
        <f t="shared" si="3"/>
        <v>0</v>
      </c>
      <c r="H75" s="28">
        <f t="shared" si="4"/>
        <v>0</v>
      </c>
    </row>
    <row r="76" spans="1:8" x14ac:dyDescent="0.25">
      <c r="A76" s="29" t="s">
        <v>140</v>
      </c>
      <c r="B76" s="33" t="s">
        <v>141</v>
      </c>
      <c r="C76" s="26">
        <v>89990919.854003131</v>
      </c>
      <c r="D76" s="48">
        <v>6949740.7000000002</v>
      </c>
      <c r="E76" s="32">
        <v>7016082.3600000003</v>
      </c>
      <c r="F76" s="32">
        <v>6585125.4000000004</v>
      </c>
      <c r="G76" s="14">
        <f t="shared" si="3"/>
        <v>20550948.460000001</v>
      </c>
      <c r="H76" s="28">
        <f t="shared" si="4"/>
        <v>22.836691183222545</v>
      </c>
    </row>
    <row r="77" spans="1:8" x14ac:dyDescent="0.25">
      <c r="A77" s="47" t="s">
        <v>142</v>
      </c>
      <c r="B77" s="33" t="s">
        <v>143</v>
      </c>
      <c r="C77" s="26">
        <v>28149176</v>
      </c>
      <c r="D77" s="34">
        <v>2982713.72</v>
      </c>
      <c r="E77" s="32">
        <v>2929743.82</v>
      </c>
      <c r="F77" s="32">
        <v>2565128.52</v>
      </c>
      <c r="G77" s="14">
        <f t="shared" si="3"/>
        <v>8477586.0600000005</v>
      </c>
      <c r="H77" s="28">
        <f t="shared" si="4"/>
        <v>30.116640217106177</v>
      </c>
    </row>
    <row r="78" spans="1:8" x14ac:dyDescent="0.25">
      <c r="A78" s="29" t="s">
        <v>144</v>
      </c>
      <c r="B78" s="33" t="s">
        <v>145</v>
      </c>
      <c r="C78" s="26">
        <v>23527553.390000001</v>
      </c>
      <c r="D78" s="10">
        <v>18158906.07</v>
      </c>
      <c r="E78" s="32">
        <v>18535299.149999999</v>
      </c>
      <c r="F78" s="32">
        <v>17769017.190000001</v>
      </c>
      <c r="G78" s="14">
        <f t="shared" si="3"/>
        <v>54463222.409999996</v>
      </c>
      <c r="H78" s="28">
        <f t="shared" si="4"/>
        <v>231.48697829817141</v>
      </c>
    </row>
    <row r="79" spans="1:8" x14ac:dyDescent="0.25">
      <c r="A79" s="41"/>
      <c r="B79" s="42" t="s">
        <v>73</v>
      </c>
      <c r="C79" s="43">
        <v>4325047962.6489496</v>
      </c>
      <c r="D79" s="31">
        <f>SUM(D68:D78)</f>
        <v>138671608.78</v>
      </c>
      <c r="E79" s="31">
        <f>SUM(E68:E78)</f>
        <v>141049356.81999999</v>
      </c>
      <c r="F79" s="31">
        <f>SUM(F68:F78)</f>
        <v>139349094.75</v>
      </c>
      <c r="G79" s="31">
        <f>SUM(G68:G78)</f>
        <v>419070060.3499999</v>
      </c>
      <c r="H79" s="28">
        <f t="shared" si="4"/>
        <v>9.6893737125942359</v>
      </c>
    </row>
    <row r="80" spans="1:8" x14ac:dyDescent="0.25">
      <c r="A80" s="41">
        <v>5</v>
      </c>
      <c r="B80" s="57" t="s">
        <v>146</v>
      </c>
      <c r="C80" s="26"/>
      <c r="D80" s="10"/>
      <c r="G80" s="6"/>
      <c r="H80" s="28" t="e">
        <f t="shared" si="4"/>
        <v>#DIV/0!</v>
      </c>
    </row>
    <row r="81" spans="1:8" x14ac:dyDescent="0.25">
      <c r="A81" s="58" t="s">
        <v>147</v>
      </c>
      <c r="B81" s="33" t="s">
        <v>148</v>
      </c>
      <c r="C81" s="26"/>
      <c r="D81" s="10"/>
      <c r="G81" s="14">
        <f t="shared" ref="G81:G129" si="5">D81+E81+F81</f>
        <v>0</v>
      </c>
      <c r="H81" s="28" t="e">
        <f t="shared" si="4"/>
        <v>#DIV/0!</v>
      </c>
    </row>
    <row r="82" spans="1:8" x14ac:dyDescent="0.25">
      <c r="A82" s="29">
        <v>25200000000</v>
      </c>
      <c r="B82" s="33" t="s">
        <v>149</v>
      </c>
      <c r="C82" s="26">
        <v>246496849</v>
      </c>
      <c r="D82" s="34">
        <v>10196671.73</v>
      </c>
      <c r="E82" s="32">
        <v>9949556.1799999997</v>
      </c>
      <c r="F82" s="32">
        <v>9949556.1799999997</v>
      </c>
      <c r="G82" s="14">
        <f t="shared" si="5"/>
        <v>30095784.09</v>
      </c>
      <c r="H82" s="28">
        <f t="shared" si="4"/>
        <v>12.209399110817841</v>
      </c>
    </row>
    <row r="83" spans="1:8" x14ac:dyDescent="0.25">
      <c r="A83" s="29" t="s">
        <v>150</v>
      </c>
      <c r="B83" s="33" t="s">
        <v>151</v>
      </c>
      <c r="C83" s="26">
        <v>690948331.05500007</v>
      </c>
      <c r="D83" s="10"/>
      <c r="G83" s="14">
        <f t="shared" si="5"/>
        <v>0</v>
      </c>
      <c r="H83" s="28">
        <f t="shared" si="4"/>
        <v>0</v>
      </c>
    </row>
    <row r="84" spans="1:8" x14ac:dyDescent="0.25">
      <c r="A84" s="29" t="s">
        <v>152</v>
      </c>
      <c r="B84" s="33" t="s">
        <v>153</v>
      </c>
      <c r="C84" s="26">
        <v>14106000</v>
      </c>
      <c r="D84" s="10"/>
      <c r="G84" s="14">
        <f t="shared" si="5"/>
        <v>0</v>
      </c>
      <c r="H84" s="28">
        <f t="shared" si="4"/>
        <v>0</v>
      </c>
    </row>
    <row r="85" spans="1:8" x14ac:dyDescent="0.25">
      <c r="A85" s="29" t="s">
        <v>154</v>
      </c>
      <c r="B85" s="33" t="s">
        <v>155</v>
      </c>
      <c r="C85" s="26"/>
      <c r="D85" s="10"/>
      <c r="G85" s="14">
        <f t="shared" si="5"/>
        <v>0</v>
      </c>
      <c r="H85" s="28" t="e">
        <f t="shared" si="4"/>
        <v>#DIV/0!</v>
      </c>
    </row>
    <row r="86" spans="1:8" x14ac:dyDescent="0.25">
      <c r="A86" s="47" t="s">
        <v>156</v>
      </c>
      <c r="B86" s="33" t="s">
        <v>157</v>
      </c>
      <c r="C86" s="26">
        <v>748092752.57500005</v>
      </c>
      <c r="D86" s="34">
        <v>54945650.640000001</v>
      </c>
      <c r="E86" s="13">
        <v>54396295.549999997</v>
      </c>
      <c r="F86" s="13">
        <v>58820370.210000001</v>
      </c>
      <c r="G86" s="14">
        <f t="shared" si="5"/>
        <v>168162316.40000001</v>
      </c>
      <c r="H86" s="28">
        <f t="shared" si="4"/>
        <v>22.478805712416108</v>
      </c>
    </row>
    <row r="87" spans="1:8" x14ac:dyDescent="0.25">
      <c r="A87" s="29" t="s">
        <v>158</v>
      </c>
      <c r="B87" s="33" t="s">
        <v>159</v>
      </c>
      <c r="C87" s="26"/>
      <c r="D87" s="10"/>
      <c r="G87" s="14">
        <f t="shared" si="5"/>
        <v>0</v>
      </c>
      <c r="H87" s="28" t="e">
        <f t="shared" si="4"/>
        <v>#DIV/0!</v>
      </c>
    </row>
    <row r="88" spans="1:8" ht="26.25" x14ac:dyDescent="0.25">
      <c r="A88" s="29" t="s">
        <v>160</v>
      </c>
      <c r="B88" s="33" t="s">
        <v>263</v>
      </c>
      <c r="C88" s="26"/>
      <c r="D88" s="10"/>
      <c r="G88" s="14">
        <f t="shared" si="5"/>
        <v>0</v>
      </c>
      <c r="H88" s="28" t="e">
        <f t="shared" si="4"/>
        <v>#DIV/0!</v>
      </c>
    </row>
    <row r="89" spans="1:8" x14ac:dyDescent="0.25">
      <c r="A89" s="29" t="s">
        <v>162</v>
      </c>
      <c r="B89" s="33" t="s">
        <v>163</v>
      </c>
      <c r="C89" s="26">
        <v>12307927106.290997</v>
      </c>
      <c r="D89" s="10">
        <v>863359066.5</v>
      </c>
      <c r="E89" s="13">
        <v>861953882.69000006</v>
      </c>
      <c r="F89" s="13">
        <v>892145194.68000007</v>
      </c>
      <c r="G89" s="14">
        <f t="shared" si="5"/>
        <v>2617458143.8699999</v>
      </c>
      <c r="H89" s="28">
        <f t="shared" si="4"/>
        <v>21.266441710823337</v>
      </c>
    </row>
    <row r="90" spans="1:8" x14ac:dyDescent="0.25">
      <c r="A90" s="59" t="s">
        <v>164</v>
      </c>
      <c r="B90" s="33" t="s">
        <v>165</v>
      </c>
      <c r="C90" s="26">
        <v>1103678420</v>
      </c>
      <c r="D90" s="34">
        <v>82513022.579999998</v>
      </c>
      <c r="E90" s="32">
        <v>82238346.870000005</v>
      </c>
      <c r="F90" s="32">
        <v>82986713.109999999</v>
      </c>
      <c r="G90" s="14">
        <f t="shared" si="5"/>
        <v>247738082.56</v>
      </c>
      <c r="H90" s="28">
        <f t="shared" si="4"/>
        <v>22.446582090460737</v>
      </c>
    </row>
    <row r="91" spans="1:8" x14ac:dyDescent="0.25">
      <c r="A91" s="29" t="s">
        <v>166</v>
      </c>
      <c r="B91" s="33" t="s">
        <v>167</v>
      </c>
      <c r="C91" s="26">
        <v>139070827.04156619</v>
      </c>
      <c r="D91" s="34">
        <v>11001585.060000001</v>
      </c>
      <c r="E91" s="32">
        <v>12588682.039999999</v>
      </c>
      <c r="F91" s="32">
        <v>11104920.609999999</v>
      </c>
      <c r="G91" s="14">
        <f t="shared" si="5"/>
        <v>34695187.710000001</v>
      </c>
      <c r="H91" s="28">
        <f t="shared" si="4"/>
        <v>24.947854591840553</v>
      </c>
    </row>
    <row r="92" spans="1:8" x14ac:dyDescent="0.25">
      <c r="A92" s="59" t="s">
        <v>168</v>
      </c>
      <c r="B92" s="33" t="s">
        <v>264</v>
      </c>
      <c r="C92" s="26"/>
      <c r="D92" s="10"/>
      <c r="G92" s="14">
        <f t="shared" si="5"/>
        <v>0</v>
      </c>
      <c r="H92" s="28" t="e">
        <f t="shared" si="4"/>
        <v>#DIV/0!</v>
      </c>
    </row>
    <row r="93" spans="1:8" x14ac:dyDescent="0.25">
      <c r="A93" s="29" t="s">
        <v>170</v>
      </c>
      <c r="B93" s="33" t="s">
        <v>171</v>
      </c>
      <c r="C93" s="26"/>
      <c r="D93" s="10"/>
      <c r="G93" s="14">
        <f t="shared" si="5"/>
        <v>0</v>
      </c>
      <c r="H93" s="28" t="e">
        <f t="shared" si="4"/>
        <v>#DIV/0!</v>
      </c>
    </row>
    <row r="94" spans="1:8" x14ac:dyDescent="0.25">
      <c r="A94" s="29" t="s">
        <v>172</v>
      </c>
      <c r="B94" s="33" t="s">
        <v>173</v>
      </c>
      <c r="C94" s="26"/>
      <c r="D94" s="10"/>
      <c r="G94" s="14">
        <f t="shared" si="5"/>
        <v>0</v>
      </c>
      <c r="H94" s="28" t="e">
        <f t="shared" si="4"/>
        <v>#DIV/0!</v>
      </c>
    </row>
    <row r="95" spans="1:8" x14ac:dyDescent="0.25">
      <c r="A95" s="60" t="s">
        <v>174</v>
      </c>
      <c r="B95" s="33" t="s">
        <v>175</v>
      </c>
      <c r="C95" s="26"/>
      <c r="D95" s="10"/>
      <c r="E95" s="14"/>
      <c r="G95" s="14">
        <f t="shared" si="5"/>
        <v>0</v>
      </c>
      <c r="H95" s="28" t="e">
        <f t="shared" si="4"/>
        <v>#DIV/0!</v>
      </c>
    </row>
    <row r="96" spans="1:8" x14ac:dyDescent="0.25">
      <c r="A96" s="29" t="s">
        <v>176</v>
      </c>
      <c r="B96" s="33" t="s">
        <v>177</v>
      </c>
      <c r="C96" s="26">
        <v>81349389</v>
      </c>
      <c r="D96" s="10">
        <v>5932437.7366668098</v>
      </c>
      <c r="E96" s="14">
        <v>5926232.3899999997</v>
      </c>
      <c r="F96" s="13">
        <v>4921808.18</v>
      </c>
      <c r="G96" s="14">
        <f t="shared" si="5"/>
        <v>16780478.30666681</v>
      </c>
      <c r="H96" s="28">
        <f t="shared" si="4"/>
        <v>20.627663603800158</v>
      </c>
    </row>
    <row r="97" spans="1:8" x14ac:dyDescent="0.25">
      <c r="A97" s="47" t="s">
        <v>178</v>
      </c>
      <c r="B97" s="33" t="s">
        <v>179</v>
      </c>
      <c r="C97" s="26">
        <v>203587098</v>
      </c>
      <c r="D97" s="10">
        <v>19756815.723332912</v>
      </c>
      <c r="E97" s="13">
        <v>18818254.439999998</v>
      </c>
      <c r="F97" s="13">
        <v>20033968.969999999</v>
      </c>
      <c r="G97" s="14">
        <f t="shared" si="5"/>
        <v>58609039.133332908</v>
      </c>
      <c r="H97" s="28">
        <f t="shared" si="4"/>
        <v>28.788189285616177</v>
      </c>
    </row>
    <row r="98" spans="1:8" x14ac:dyDescent="0.25">
      <c r="A98" s="47" t="s">
        <v>180</v>
      </c>
      <c r="B98" s="61" t="s">
        <v>181</v>
      </c>
      <c r="C98" s="26"/>
      <c r="D98" s="10"/>
      <c r="G98" s="14">
        <f t="shared" si="5"/>
        <v>0</v>
      </c>
      <c r="H98" s="28" t="e">
        <f t="shared" si="4"/>
        <v>#DIV/0!</v>
      </c>
    </row>
    <row r="99" spans="1:8" x14ac:dyDescent="0.25">
      <c r="A99" s="47" t="s">
        <v>182</v>
      </c>
      <c r="B99" s="61" t="s">
        <v>183</v>
      </c>
      <c r="C99" s="26"/>
      <c r="D99" s="10"/>
      <c r="G99" s="14">
        <f t="shared" si="5"/>
        <v>0</v>
      </c>
      <c r="H99" s="28" t="e">
        <f t="shared" si="4"/>
        <v>#DIV/0!</v>
      </c>
    </row>
    <row r="100" spans="1:8" x14ac:dyDescent="0.25">
      <c r="A100" s="47" t="s">
        <v>184</v>
      </c>
      <c r="B100" s="61" t="s">
        <v>185</v>
      </c>
      <c r="C100" s="26"/>
      <c r="D100" s="10"/>
      <c r="E100" s="14"/>
      <c r="G100" s="14">
        <f t="shared" si="5"/>
        <v>0</v>
      </c>
      <c r="H100" s="28" t="e">
        <f t="shared" si="4"/>
        <v>#DIV/0!</v>
      </c>
    </row>
    <row r="101" spans="1:8" x14ac:dyDescent="0.25">
      <c r="A101" s="29" t="s">
        <v>186</v>
      </c>
      <c r="B101" s="33" t="s">
        <v>187</v>
      </c>
      <c r="C101" s="26">
        <v>501680763</v>
      </c>
      <c r="D101" s="10">
        <v>34704592.850000001</v>
      </c>
      <c r="E101" s="14">
        <v>34624315.440000005</v>
      </c>
      <c r="F101" s="13">
        <v>34524950.68</v>
      </c>
      <c r="G101" s="14">
        <f t="shared" si="5"/>
        <v>103853858.97</v>
      </c>
      <c r="H101" s="28">
        <f t="shared" si="4"/>
        <v>20.701184224996883</v>
      </c>
    </row>
    <row r="102" spans="1:8" x14ac:dyDescent="0.25">
      <c r="A102" s="50" t="s">
        <v>188</v>
      </c>
      <c r="B102" s="33" t="s">
        <v>189</v>
      </c>
      <c r="C102" s="26"/>
      <c r="D102" s="10"/>
      <c r="G102" s="14">
        <f t="shared" si="5"/>
        <v>0</v>
      </c>
      <c r="H102" s="28" t="e">
        <f t="shared" si="4"/>
        <v>#DIV/0!</v>
      </c>
    </row>
    <row r="103" spans="1:8" x14ac:dyDescent="0.25">
      <c r="A103" s="47" t="s">
        <v>190</v>
      </c>
      <c r="B103" s="33" t="s">
        <v>191</v>
      </c>
      <c r="C103" s="26"/>
      <c r="D103" s="10"/>
      <c r="G103" s="14">
        <f t="shared" si="5"/>
        <v>0</v>
      </c>
      <c r="H103" s="28" t="e">
        <f t="shared" si="4"/>
        <v>#DIV/0!</v>
      </c>
    </row>
    <row r="104" spans="1:8" x14ac:dyDescent="0.25">
      <c r="A104" s="62" t="s">
        <v>192</v>
      </c>
      <c r="B104" s="33" t="s">
        <v>193</v>
      </c>
      <c r="C104" s="26">
        <v>225344617.69</v>
      </c>
      <c r="D104" s="10">
        <v>16324469.42</v>
      </c>
      <c r="E104" s="32">
        <v>16301759.630000001</v>
      </c>
      <c r="F104" s="32">
        <v>16301759.630000001</v>
      </c>
      <c r="G104" s="14">
        <f t="shared" si="5"/>
        <v>48927988.68</v>
      </c>
      <c r="H104" s="28">
        <f t="shared" si="4"/>
        <v>21.712517113370247</v>
      </c>
    </row>
    <row r="105" spans="1:8" x14ac:dyDescent="0.25">
      <c r="A105" s="29" t="s">
        <v>194</v>
      </c>
      <c r="B105" s="33" t="s">
        <v>195</v>
      </c>
      <c r="C105" s="26">
        <v>792248671.88</v>
      </c>
      <c r="D105" s="10">
        <v>63215783.109999999</v>
      </c>
      <c r="E105" s="32">
        <v>65351344.590000004</v>
      </c>
      <c r="F105" s="32">
        <v>65427161.229999997</v>
      </c>
      <c r="G105" s="14">
        <f t="shared" si="5"/>
        <v>193994288.93000001</v>
      </c>
      <c r="H105" s="28">
        <f t="shared" si="4"/>
        <v>24.486540125040925</v>
      </c>
    </row>
    <row r="106" spans="1:8" x14ac:dyDescent="0.25">
      <c r="A106" s="29" t="s">
        <v>196</v>
      </c>
      <c r="B106" s="33" t="s">
        <v>197</v>
      </c>
      <c r="C106" s="26">
        <v>360286966.47828138</v>
      </c>
      <c r="D106" s="10">
        <v>34615543.109999999</v>
      </c>
      <c r="E106" s="32">
        <v>34020114.18</v>
      </c>
      <c r="F106" s="32">
        <v>33632330.020000003</v>
      </c>
      <c r="G106" s="14">
        <f t="shared" si="5"/>
        <v>102267987.31</v>
      </c>
      <c r="H106" s="28">
        <f t="shared" si="4"/>
        <v>28.385147625417879</v>
      </c>
    </row>
    <row r="107" spans="1:8" x14ac:dyDescent="0.25">
      <c r="A107" s="29" t="s">
        <v>198</v>
      </c>
      <c r="B107" s="33" t="s">
        <v>265</v>
      </c>
      <c r="C107" s="26">
        <v>636470563.45000005</v>
      </c>
      <c r="D107" s="10">
        <v>53811812.5</v>
      </c>
      <c r="E107" s="32">
        <v>54348427.359999999</v>
      </c>
      <c r="F107" s="32">
        <v>54166308.759999998</v>
      </c>
      <c r="G107" s="14">
        <f t="shared" si="5"/>
        <v>162326548.62</v>
      </c>
      <c r="H107" s="28">
        <f t="shared" si="4"/>
        <v>25.504172218131512</v>
      </c>
    </row>
    <row r="108" spans="1:8" x14ac:dyDescent="0.25">
      <c r="A108" s="63" t="s">
        <v>200</v>
      </c>
      <c r="B108" s="33" t="s">
        <v>266</v>
      </c>
      <c r="C108" s="26">
        <v>3565742844</v>
      </c>
      <c r="D108" s="10"/>
      <c r="G108" s="14">
        <f t="shared" si="5"/>
        <v>0</v>
      </c>
      <c r="H108" s="28">
        <f t="shared" si="4"/>
        <v>0</v>
      </c>
    </row>
    <row r="109" spans="1:8" x14ac:dyDescent="0.25">
      <c r="A109" s="64" t="s">
        <v>202</v>
      </c>
      <c r="B109" s="33" t="s">
        <v>203</v>
      </c>
      <c r="C109" s="26">
        <v>149691956.38999999</v>
      </c>
      <c r="D109" s="10">
        <v>10491700.52</v>
      </c>
      <c r="E109" s="32">
        <v>10491700.52</v>
      </c>
      <c r="F109" s="32">
        <v>10824305.380000001</v>
      </c>
      <c r="G109" s="14">
        <f t="shared" si="5"/>
        <v>31807706.420000002</v>
      </c>
      <c r="H109" s="28">
        <f t="shared" si="4"/>
        <v>21.248774608256024</v>
      </c>
    </row>
    <row r="110" spans="1:8" x14ac:dyDescent="0.25">
      <c r="A110" s="65" t="s">
        <v>204</v>
      </c>
      <c r="B110" s="33" t="s">
        <v>205</v>
      </c>
      <c r="C110" s="26">
        <v>300835971.48000002</v>
      </c>
      <c r="D110" s="6">
        <v>23158089.550000001</v>
      </c>
      <c r="E110" s="32">
        <v>23039058.920000002</v>
      </c>
      <c r="F110" s="32">
        <v>23315556.030000001</v>
      </c>
      <c r="G110" s="14">
        <f t="shared" si="5"/>
        <v>69512704.5</v>
      </c>
      <c r="H110" s="28">
        <f t="shared" si="4"/>
        <v>23.106513545578874</v>
      </c>
    </row>
    <row r="111" spans="1:8" x14ac:dyDescent="0.25">
      <c r="A111" s="29" t="s">
        <v>206</v>
      </c>
      <c r="B111" s="33" t="s">
        <v>207</v>
      </c>
      <c r="C111" s="26">
        <v>14802267718</v>
      </c>
      <c r="D111" s="10">
        <v>1110383659.6799998</v>
      </c>
      <c r="E111" s="13">
        <v>1109469777.28</v>
      </c>
      <c r="F111" s="13">
        <v>1116153247.6700001</v>
      </c>
      <c r="G111" s="14">
        <f t="shared" si="5"/>
        <v>3336006684.6300001</v>
      </c>
      <c r="H111" s="28">
        <f t="shared" si="4"/>
        <v>22.537132473109619</v>
      </c>
    </row>
    <row r="112" spans="1:8" x14ac:dyDescent="0.25">
      <c r="A112" s="29" t="s">
        <v>208</v>
      </c>
      <c r="B112" s="33" t="s">
        <v>209</v>
      </c>
      <c r="C112" s="26">
        <v>26153469</v>
      </c>
      <c r="D112" s="10"/>
      <c r="E112" s="32">
        <v>1902188.02</v>
      </c>
      <c r="F112" s="32">
        <v>1902749.42</v>
      </c>
      <c r="G112" s="14">
        <f t="shared" si="5"/>
        <v>3804937.44</v>
      </c>
      <c r="H112" s="28">
        <f t="shared" si="4"/>
        <v>14.548500009692786</v>
      </c>
    </row>
    <row r="113" spans="1:8" x14ac:dyDescent="0.25">
      <c r="A113" s="47" t="s">
        <v>210</v>
      </c>
      <c r="B113" s="33" t="s">
        <v>211</v>
      </c>
      <c r="C113" s="26">
        <v>1931443919.8299999</v>
      </c>
      <c r="D113" s="10">
        <v>163815286.97</v>
      </c>
      <c r="E113" s="32">
        <v>164869033.34</v>
      </c>
      <c r="F113" s="32">
        <v>163374627.91</v>
      </c>
      <c r="G113" s="14">
        <f t="shared" si="5"/>
        <v>492058948.22000003</v>
      </c>
      <c r="H113" s="28">
        <f t="shared" si="4"/>
        <v>25.476222383060939</v>
      </c>
    </row>
    <row r="114" spans="1:8" x14ac:dyDescent="0.25">
      <c r="A114" s="29" t="s">
        <v>212</v>
      </c>
      <c r="B114" s="33" t="s">
        <v>213</v>
      </c>
      <c r="C114" s="26">
        <v>1720193952</v>
      </c>
      <c r="D114" s="34">
        <v>129126393.8</v>
      </c>
      <c r="E114" s="32">
        <v>128421817.31999999</v>
      </c>
      <c r="F114" s="32">
        <v>127923938.69</v>
      </c>
      <c r="G114" s="14">
        <f t="shared" si="5"/>
        <v>385472149.81</v>
      </c>
      <c r="H114" s="28">
        <f t="shared" si="4"/>
        <v>22.408644639276119</v>
      </c>
    </row>
    <row r="115" spans="1:8" x14ac:dyDescent="0.25">
      <c r="A115" s="64" t="s">
        <v>214</v>
      </c>
      <c r="B115" s="66" t="s">
        <v>215</v>
      </c>
      <c r="C115" s="26">
        <v>2270104418</v>
      </c>
      <c r="D115" s="34">
        <v>178038789.46000001</v>
      </c>
      <c r="E115" s="32">
        <v>177752867.00999999</v>
      </c>
      <c r="F115" s="32">
        <v>176876569.38999999</v>
      </c>
      <c r="G115" s="14">
        <f t="shared" si="5"/>
        <v>532668225.86000001</v>
      </c>
      <c r="H115" s="28">
        <f t="shared" si="4"/>
        <v>23.464481265108045</v>
      </c>
    </row>
    <row r="116" spans="1:8" x14ac:dyDescent="0.25">
      <c r="A116" s="29" t="s">
        <v>216</v>
      </c>
      <c r="B116" s="33" t="s">
        <v>267</v>
      </c>
      <c r="C116" s="26">
        <v>2644063580</v>
      </c>
      <c r="D116" s="10"/>
      <c r="G116" s="14">
        <f t="shared" si="5"/>
        <v>0</v>
      </c>
      <c r="H116" s="28">
        <f t="shared" si="4"/>
        <v>0</v>
      </c>
    </row>
    <row r="117" spans="1:8" x14ac:dyDescent="0.25">
      <c r="A117" s="29" t="s">
        <v>218</v>
      </c>
      <c r="B117" s="33" t="s">
        <v>219</v>
      </c>
      <c r="C117" s="26">
        <v>300672016.44</v>
      </c>
      <c r="D117" s="34">
        <v>26883916.010000002</v>
      </c>
      <c r="E117" s="32">
        <v>27053237.690000001</v>
      </c>
      <c r="F117" s="32">
        <v>26830393.079999998</v>
      </c>
      <c r="G117" s="14">
        <f t="shared" si="5"/>
        <v>80767546.780000001</v>
      </c>
      <c r="H117" s="28">
        <f t="shared" si="4"/>
        <v>26.862342474134902</v>
      </c>
    </row>
    <row r="118" spans="1:8" x14ac:dyDescent="0.25">
      <c r="A118" s="64" t="s">
        <v>220</v>
      </c>
      <c r="B118" s="66" t="s">
        <v>221</v>
      </c>
      <c r="C118" s="26"/>
      <c r="D118" s="6"/>
      <c r="G118" s="14">
        <f t="shared" si="5"/>
        <v>0</v>
      </c>
      <c r="H118" s="28" t="e">
        <f t="shared" si="4"/>
        <v>#DIV/0!</v>
      </c>
    </row>
    <row r="119" spans="1:8" x14ac:dyDescent="0.25">
      <c r="A119" s="29" t="s">
        <v>222</v>
      </c>
      <c r="B119" s="33" t="s">
        <v>223</v>
      </c>
      <c r="C119" s="26">
        <v>247998136</v>
      </c>
      <c r="D119" s="34">
        <v>19615999.080000002</v>
      </c>
      <c r="E119" s="13">
        <v>19661575.379999999</v>
      </c>
      <c r="F119" s="13">
        <v>19577604.550000001</v>
      </c>
      <c r="G119" s="14">
        <f t="shared" si="5"/>
        <v>58855179.010000005</v>
      </c>
      <c r="H119" s="28">
        <f t="shared" si="4"/>
        <v>23.73210539372764</v>
      </c>
    </row>
    <row r="120" spans="1:8" x14ac:dyDescent="0.25">
      <c r="A120" s="29" t="s">
        <v>224</v>
      </c>
      <c r="B120" s="33" t="s">
        <v>225</v>
      </c>
      <c r="C120" s="26">
        <v>105922679.5</v>
      </c>
      <c r="D120" s="10">
        <v>7476862.7000000002</v>
      </c>
      <c r="E120" s="32">
        <v>7304351.7800000003</v>
      </c>
      <c r="F120" s="32">
        <v>7304351.7800000003</v>
      </c>
      <c r="G120" s="14">
        <f t="shared" si="5"/>
        <v>22085566.260000002</v>
      </c>
      <c r="H120" s="28">
        <f t="shared" si="4"/>
        <v>20.850649137893082</v>
      </c>
    </row>
    <row r="121" spans="1:8" x14ac:dyDescent="0.25">
      <c r="A121" s="67" t="s">
        <v>226</v>
      </c>
      <c r="B121" s="39" t="s">
        <v>227</v>
      </c>
      <c r="C121" s="26">
        <v>144500000</v>
      </c>
      <c r="D121" s="12">
        <v>9392834.9199999999</v>
      </c>
      <c r="E121" s="32">
        <v>9119940.7699999996</v>
      </c>
      <c r="F121" s="32">
        <v>9119940.7699999996</v>
      </c>
      <c r="G121" s="14">
        <f t="shared" si="5"/>
        <v>27632716.459999997</v>
      </c>
      <c r="H121" s="28">
        <f t="shared" si="4"/>
        <v>19.122987169550171</v>
      </c>
    </row>
    <row r="122" spans="1:8" x14ac:dyDescent="0.25">
      <c r="A122" s="67" t="s">
        <v>228</v>
      </c>
      <c r="B122" s="39" t="s">
        <v>229</v>
      </c>
      <c r="C122" s="26">
        <v>60000000</v>
      </c>
      <c r="D122" s="10"/>
      <c r="G122" s="14">
        <f t="shared" si="5"/>
        <v>0</v>
      </c>
      <c r="H122" s="28">
        <f t="shared" si="4"/>
        <v>0</v>
      </c>
    </row>
    <row r="123" spans="1:8" x14ac:dyDescent="0.25">
      <c r="A123" s="68" t="s">
        <v>230</v>
      </c>
      <c r="B123" s="33" t="s">
        <v>231</v>
      </c>
      <c r="C123" s="26">
        <v>93038972</v>
      </c>
      <c r="D123" s="10">
        <v>5900457.0199999996</v>
      </c>
      <c r="E123" s="32">
        <v>5960457.0199999996</v>
      </c>
      <c r="F123" s="32">
        <v>5910457.0199999996</v>
      </c>
      <c r="G123" s="14">
        <f t="shared" si="5"/>
        <v>17771371.059999999</v>
      </c>
      <c r="H123" s="28">
        <f t="shared" si="4"/>
        <v>19.100996795192447</v>
      </c>
    </row>
    <row r="124" spans="1:8" x14ac:dyDescent="0.25">
      <c r="A124" s="67" t="s">
        <v>232</v>
      </c>
      <c r="B124" s="33" t="s">
        <v>233</v>
      </c>
      <c r="C124" s="26">
        <v>80025261.920000002</v>
      </c>
      <c r="D124" s="6">
        <v>4535616.09</v>
      </c>
      <c r="E124" s="32">
        <v>4450321.38</v>
      </c>
      <c r="F124" s="32">
        <v>4179511.56</v>
      </c>
      <c r="G124" s="14">
        <f t="shared" si="5"/>
        <v>13165449.029999999</v>
      </c>
      <c r="H124" s="28">
        <f t="shared" si="4"/>
        <v>16.45161629481612</v>
      </c>
    </row>
    <row r="125" spans="1:8" x14ac:dyDescent="0.25">
      <c r="A125" s="59" t="s">
        <v>234</v>
      </c>
      <c r="B125" s="33" t="s">
        <v>235</v>
      </c>
      <c r="C125" s="26">
        <v>14919650</v>
      </c>
      <c r="D125" s="10">
        <v>1220786.79</v>
      </c>
      <c r="E125" s="32">
        <v>1221255.29</v>
      </c>
      <c r="F125" s="32">
        <v>1221255.29</v>
      </c>
      <c r="G125" s="14">
        <f t="shared" si="5"/>
        <v>3663297.37</v>
      </c>
      <c r="H125" s="28">
        <f t="shared" si="4"/>
        <v>24.553507421420743</v>
      </c>
    </row>
    <row r="126" spans="1:8" x14ac:dyDescent="0.25">
      <c r="A126" s="59" t="s">
        <v>236</v>
      </c>
      <c r="B126" s="33" t="s">
        <v>237</v>
      </c>
      <c r="C126" s="26">
        <v>228194281</v>
      </c>
      <c r="D126" s="10">
        <v>15010339.949999999</v>
      </c>
      <c r="E126" s="32">
        <v>24830323.280000001</v>
      </c>
      <c r="F126" s="32">
        <v>19490323.280000001</v>
      </c>
      <c r="G126" s="14">
        <f t="shared" si="5"/>
        <v>59330986.510000005</v>
      </c>
      <c r="H126" s="28">
        <f t="shared" si="4"/>
        <v>26.000207476715861</v>
      </c>
    </row>
    <row r="127" spans="1:8" x14ac:dyDescent="0.25">
      <c r="A127" s="29" t="s">
        <v>238</v>
      </c>
      <c r="B127" s="33" t="s">
        <v>239</v>
      </c>
      <c r="C127" s="26">
        <v>51373369.640000001</v>
      </c>
      <c r="D127" s="34">
        <v>3555910.8400000003</v>
      </c>
      <c r="E127" s="32">
        <v>3321137.43</v>
      </c>
      <c r="F127" s="13">
        <v>3321137.43</v>
      </c>
      <c r="G127" s="14">
        <f t="shared" si="5"/>
        <v>10198185.700000001</v>
      </c>
      <c r="H127" s="28">
        <f t="shared" si="4"/>
        <v>19.851113079527405</v>
      </c>
    </row>
    <row r="128" spans="1:8" x14ac:dyDescent="0.25">
      <c r="A128" s="29" t="s">
        <v>240</v>
      </c>
      <c r="B128" s="33" t="s">
        <v>241</v>
      </c>
      <c r="C128" s="26">
        <v>133568776.58000001</v>
      </c>
      <c r="D128" s="34">
        <v>9633390.1500000004</v>
      </c>
      <c r="E128" s="32">
        <v>9528110.4100000001</v>
      </c>
      <c r="F128" s="32">
        <v>9535677.2899999991</v>
      </c>
      <c r="G128" s="14">
        <f t="shared" si="5"/>
        <v>28697177.850000001</v>
      </c>
      <c r="H128" s="28">
        <f t="shared" si="4"/>
        <v>21.484944748903978</v>
      </c>
    </row>
    <row r="129" spans="1:8" x14ac:dyDescent="0.25">
      <c r="A129" s="29" t="s">
        <v>242</v>
      </c>
      <c r="B129" s="33" t="s">
        <v>243</v>
      </c>
      <c r="C129" s="26">
        <v>110499181</v>
      </c>
      <c r="D129" s="48">
        <v>7126568.1699999999</v>
      </c>
      <c r="E129" s="32">
        <v>6985667.75</v>
      </c>
      <c r="F129" s="32">
        <v>6985667.75</v>
      </c>
      <c r="G129" s="14">
        <f t="shared" si="5"/>
        <v>21097903.670000002</v>
      </c>
      <c r="H129" s="28">
        <f t="shared" si="4"/>
        <v>19.0932670080152</v>
      </c>
    </row>
    <row r="130" spans="1:8" x14ac:dyDescent="0.25">
      <c r="A130" s="69"/>
      <c r="B130" s="70" t="s">
        <v>73</v>
      </c>
      <c r="C130" s="43">
        <v>47032498508.240845</v>
      </c>
      <c r="D130" s="31">
        <f>SUM(D81:D129)</f>
        <v>2975744052.6599994</v>
      </c>
      <c r="E130" s="31">
        <f>SUM(E81:E129)</f>
        <v>2985900031.9500008</v>
      </c>
      <c r="F130" s="31">
        <f>SUM(F81:F129)</f>
        <v>3017862356.5500002</v>
      </c>
      <c r="G130" s="31">
        <f>SUM(G81:G129)</f>
        <v>8979506441.1600018</v>
      </c>
      <c r="H130" s="28">
        <f t="shared" si="4"/>
        <v>19.092131453715243</v>
      </c>
    </row>
    <row r="131" spans="1:8" x14ac:dyDescent="0.25">
      <c r="A131" s="71"/>
      <c r="B131" s="72" t="s">
        <v>268</v>
      </c>
      <c r="C131" s="73">
        <v>61552010290.028519</v>
      </c>
      <c r="D131" s="31">
        <f>D130+D79+D66+D40</f>
        <v>3798248644.8199997</v>
      </c>
      <c r="E131" s="31">
        <f>E130+E79+E66+E40</f>
        <v>3818179388.7600007</v>
      </c>
      <c r="F131" s="31">
        <f>F130+F79+F66+F40</f>
        <v>3817806427.3499999</v>
      </c>
      <c r="G131" s="31">
        <f>G130+G79+G66+G40</f>
        <v>11434234460.930004</v>
      </c>
      <c r="H131" s="28">
        <f>G131/C131%</f>
        <v>18.576541053740954</v>
      </c>
    </row>
  </sheetData>
  <mergeCells count="4">
    <mergeCell ref="A1:H1"/>
    <mergeCell ref="A2:H2"/>
    <mergeCell ref="A3:H3"/>
    <mergeCell ref="D4:F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8"/>
  <sheetViews>
    <sheetView topLeftCell="A46" workbookViewId="0">
      <selection activeCell="F49" sqref="F49"/>
    </sheetView>
  </sheetViews>
  <sheetFormatPr defaultRowHeight="15" x14ac:dyDescent="0.25"/>
  <cols>
    <col min="1" max="1" width="14.7109375" customWidth="1"/>
    <col min="2" max="2" width="45.28515625" customWidth="1"/>
    <col min="3" max="3" width="19" bestFit="1" customWidth="1"/>
    <col min="4" max="4" width="16.5703125" customWidth="1"/>
    <col min="5" max="5" width="15" customWidth="1"/>
    <col min="6" max="6" width="16.42578125" customWidth="1"/>
    <col min="7" max="7" width="18.7109375" customWidth="1"/>
    <col min="8" max="8" width="10.5703125" bestFit="1" customWidth="1"/>
  </cols>
  <sheetData>
    <row r="1" spans="1:8" x14ac:dyDescent="0.25">
      <c r="A1" s="74" t="s">
        <v>269</v>
      </c>
      <c r="B1" s="74"/>
      <c r="C1" s="74"/>
      <c r="D1" s="74"/>
      <c r="E1" s="74"/>
      <c r="F1" s="74"/>
    </row>
    <row r="2" spans="1:8" x14ac:dyDescent="0.25">
      <c r="A2" s="75" t="s">
        <v>270</v>
      </c>
      <c r="B2" s="75"/>
      <c r="C2" s="75"/>
      <c r="D2" s="75"/>
      <c r="E2" s="75"/>
      <c r="F2" s="75"/>
    </row>
    <row r="3" spans="1:8" ht="15.75" thickBot="1" x14ac:dyDescent="0.3">
      <c r="A3" s="76" t="s">
        <v>271</v>
      </c>
      <c r="B3" s="75"/>
      <c r="C3" s="75"/>
      <c r="D3" s="75"/>
      <c r="E3" s="75"/>
      <c r="F3" s="75"/>
    </row>
    <row r="4" spans="1:8" ht="38.25" x14ac:dyDescent="0.25">
      <c r="A4" s="77" t="s">
        <v>251</v>
      </c>
      <c r="B4" s="96" t="s">
        <v>3</v>
      </c>
      <c r="C4" s="78" t="s">
        <v>272</v>
      </c>
      <c r="D4" s="79" t="s">
        <v>273</v>
      </c>
      <c r="E4" s="78" t="s">
        <v>274</v>
      </c>
      <c r="F4" s="80" t="s">
        <v>275</v>
      </c>
      <c r="G4" s="81" t="s">
        <v>276</v>
      </c>
      <c r="H4" s="82" t="s">
        <v>277</v>
      </c>
    </row>
    <row r="5" spans="1:8" x14ac:dyDescent="0.25">
      <c r="A5" s="7">
        <v>1</v>
      </c>
      <c r="B5" s="22" t="s">
        <v>9</v>
      </c>
      <c r="C5" s="31">
        <f ca="1">C37+C64+C77+C128</f>
        <v>134036290513.22746</v>
      </c>
      <c r="D5" s="16">
        <f>D37+D64+D77+D128</f>
        <v>1514949919.2500007</v>
      </c>
      <c r="E5" s="15">
        <f ca="1">E37+E64+E77+E128</f>
        <v>982601686.25</v>
      </c>
      <c r="F5" s="15">
        <f>F37+F64+F77+F128</f>
        <v>4704466307.5900002</v>
      </c>
      <c r="G5" s="83">
        <f ca="1">D5+E5+F5</f>
        <v>7202017913.0900011</v>
      </c>
      <c r="H5" s="84">
        <f ca="1">G5/C5%</f>
        <v>5.3731850422846978</v>
      </c>
    </row>
    <row r="6" spans="1:8" x14ac:dyDescent="0.25">
      <c r="A6" s="8" t="str">
        <f>[1]personnel!A6</f>
        <v>011100000000</v>
      </c>
      <c r="B6" s="6" t="str">
        <f>[1]personnel!B6</f>
        <v>Government House</v>
      </c>
      <c r="C6" s="10">
        <v>0</v>
      </c>
      <c r="D6" s="9"/>
      <c r="E6" s="9"/>
      <c r="F6" s="85"/>
      <c r="G6" s="86">
        <f>D6+E6+F6</f>
        <v>0</v>
      </c>
      <c r="H6" s="6"/>
    </row>
    <row r="7" spans="1:8" x14ac:dyDescent="0.25">
      <c r="A7" s="8" t="str">
        <f>[1]personnel!A7</f>
        <v>011101000200</v>
      </c>
      <c r="B7" s="6" t="str">
        <f>[1]personnel!B7</f>
        <v>Special Services Directorate</v>
      </c>
      <c r="C7" s="9">
        <v>66500000</v>
      </c>
      <c r="D7" s="9"/>
      <c r="E7" s="9">
        <v>20000000</v>
      </c>
      <c r="F7" s="85"/>
      <c r="G7" s="86">
        <f t="shared" ref="G7:G36" si="0">D7+E7+F7</f>
        <v>20000000</v>
      </c>
      <c r="H7" s="87">
        <f>G7/C7%</f>
        <v>30.075187969924812</v>
      </c>
    </row>
    <row r="8" spans="1:8" x14ac:dyDescent="0.25">
      <c r="A8" s="8" t="str">
        <f>[1]personnel!A8</f>
        <v>011101000500</v>
      </c>
      <c r="B8" s="6" t="str">
        <f>[1]personnel!B8</f>
        <v>Protocol Directorate</v>
      </c>
      <c r="C8" s="10">
        <v>0</v>
      </c>
      <c r="D8" s="9">
        <v>0</v>
      </c>
      <c r="E8" s="9">
        <v>0</v>
      </c>
      <c r="F8" s="85">
        <v>0</v>
      </c>
      <c r="G8" s="86">
        <v>0</v>
      </c>
      <c r="H8" s="87"/>
    </row>
    <row r="9" spans="1:8" x14ac:dyDescent="0.25">
      <c r="A9" s="8" t="str">
        <f>[1]personnel!A9</f>
        <v>011101000400</v>
      </c>
      <c r="B9" s="6" t="str">
        <f>[1]personnel!B9</f>
        <v>Research &amp; Documentation Directorate</v>
      </c>
      <c r="C9" s="10">
        <v>0</v>
      </c>
      <c r="D9" s="9"/>
      <c r="E9" s="9"/>
      <c r="F9" s="85"/>
      <c r="G9" s="86">
        <f t="shared" si="0"/>
        <v>0</v>
      </c>
      <c r="H9" s="87"/>
    </row>
    <row r="10" spans="1:8" x14ac:dyDescent="0.25">
      <c r="A10" s="8" t="str">
        <f>[1]personnel!A10</f>
        <v>011101000700</v>
      </c>
      <c r="B10" s="6" t="str">
        <f>[1]personnel!B10</f>
        <v>Servicom Directorite</v>
      </c>
      <c r="C10" s="9">
        <v>58000000</v>
      </c>
      <c r="D10" s="9"/>
      <c r="E10" s="9"/>
      <c r="F10" s="85"/>
      <c r="G10" s="86">
        <f t="shared" si="0"/>
        <v>0</v>
      </c>
      <c r="H10" s="87">
        <f t="shared" ref="H10:H37" si="1">G10/C10%</f>
        <v>0</v>
      </c>
    </row>
    <row r="11" spans="1:8" x14ac:dyDescent="0.25">
      <c r="A11" s="8" t="str">
        <f>[1]personnel!A11</f>
        <v>011101000900</v>
      </c>
      <c r="B11" s="6" t="str">
        <f>[1]personnel!$B$11</f>
        <v>Kano state Liaison Office, Abuja</v>
      </c>
      <c r="C11" s="10">
        <v>0</v>
      </c>
      <c r="D11" s="9"/>
      <c r="E11" s="9"/>
      <c r="F11" s="85"/>
      <c r="G11" s="86">
        <f t="shared" si="0"/>
        <v>0</v>
      </c>
      <c r="H11" s="87"/>
    </row>
    <row r="12" spans="1:8" x14ac:dyDescent="0.25">
      <c r="A12" s="8" t="str">
        <f>[1]personnel!A12</f>
        <v>011101001000</v>
      </c>
      <c r="B12" s="6" t="str">
        <f>[1]personnel!B12</f>
        <v>Kano state Liaison Office, Lagos</v>
      </c>
      <c r="C12" s="10">
        <v>0</v>
      </c>
      <c r="D12" s="9"/>
      <c r="E12" s="9"/>
      <c r="F12" s="85"/>
      <c r="G12" s="86">
        <f t="shared" si="0"/>
        <v>0</v>
      </c>
      <c r="H12" s="87"/>
    </row>
    <row r="13" spans="1:8" x14ac:dyDescent="0.25">
      <c r="A13" s="8" t="str">
        <f>[1]personnel!A13</f>
        <v>011100100200</v>
      </c>
      <c r="B13" s="6" t="str">
        <f>[1]personnel!B13</f>
        <v>Deputy Governors Office</v>
      </c>
      <c r="C13" s="10">
        <v>0</v>
      </c>
      <c r="D13" s="9"/>
      <c r="E13" s="9"/>
      <c r="F13" s="85"/>
      <c r="G13" s="86">
        <f t="shared" si="0"/>
        <v>0</v>
      </c>
      <c r="H13" s="87"/>
    </row>
    <row r="14" spans="1:8" x14ac:dyDescent="0.25">
      <c r="A14" s="8" t="str">
        <f>[1]personnel!A14</f>
        <v>011100400100</v>
      </c>
      <c r="B14" s="6" t="str">
        <f>[1]personnel!B14</f>
        <v>Pilgrim Welfare Board</v>
      </c>
      <c r="C14" s="9">
        <v>27500000</v>
      </c>
      <c r="D14" s="9"/>
      <c r="E14" s="9"/>
      <c r="F14" s="85"/>
      <c r="G14" s="86">
        <f t="shared" si="0"/>
        <v>0</v>
      </c>
      <c r="H14" s="87">
        <f t="shared" si="1"/>
        <v>0</v>
      </c>
    </row>
    <row r="15" spans="1:8" x14ac:dyDescent="0.25">
      <c r="A15" s="8" t="str">
        <f>[1]personnel!A15</f>
        <v>011100300100</v>
      </c>
      <c r="B15" s="6" t="str">
        <f>[1]personnel!B15</f>
        <v>Guidance and Counselling Board</v>
      </c>
      <c r="C15" s="9">
        <v>15000000</v>
      </c>
      <c r="D15" s="9"/>
      <c r="E15" s="9"/>
      <c r="F15" s="85"/>
      <c r="G15" s="86">
        <f t="shared" si="0"/>
        <v>0</v>
      </c>
      <c r="H15" s="87">
        <f t="shared" si="1"/>
        <v>0</v>
      </c>
    </row>
    <row r="16" spans="1:8" x14ac:dyDescent="0.25">
      <c r="A16" s="8" t="str">
        <f>[1]personnel!A16</f>
        <v>011200100000</v>
      </c>
      <c r="B16" s="6" t="str">
        <f>[1]personnel!B16</f>
        <v>House of Assembly</v>
      </c>
      <c r="C16" s="9">
        <v>1020000000</v>
      </c>
      <c r="D16" s="9"/>
      <c r="E16" s="9"/>
      <c r="F16" s="85"/>
      <c r="G16" s="86">
        <f t="shared" si="0"/>
        <v>0</v>
      </c>
      <c r="H16" s="87">
        <f t="shared" si="1"/>
        <v>0</v>
      </c>
    </row>
    <row r="17" spans="1:8" x14ac:dyDescent="0.25">
      <c r="A17" s="8" t="str">
        <f>[1]personnel!A17</f>
        <v>011105600100</v>
      </c>
      <c r="B17" s="6" t="str">
        <f>[1]personnel!B17</f>
        <v>Public Account Committee</v>
      </c>
      <c r="C17" s="10">
        <v>0</v>
      </c>
      <c r="D17" s="9"/>
      <c r="E17" s="9"/>
      <c r="F17" s="85"/>
      <c r="G17" s="86">
        <f t="shared" si="0"/>
        <v>0</v>
      </c>
      <c r="H17" s="87"/>
    </row>
    <row r="18" spans="1:8" x14ac:dyDescent="0.25">
      <c r="A18" s="8" t="str">
        <f>[1]personnel!A18</f>
        <v>011101300100</v>
      </c>
      <c r="B18" s="6" t="str">
        <f>[1]personnel!B18</f>
        <v>Admin and General Services</v>
      </c>
      <c r="C18" s="9">
        <v>800000000</v>
      </c>
      <c r="D18" s="9"/>
      <c r="E18" s="9"/>
      <c r="F18" s="85"/>
      <c r="G18" s="86">
        <f t="shared" si="0"/>
        <v>0</v>
      </c>
      <c r="H18" s="87">
        <f t="shared" si="1"/>
        <v>0</v>
      </c>
    </row>
    <row r="19" spans="1:8" x14ac:dyDescent="0.25">
      <c r="A19" s="8" t="str">
        <f>[1]personnel!A19</f>
        <v>011101300600</v>
      </c>
      <c r="B19" s="6" t="str">
        <f>[1]personnel!B19</f>
        <v xml:space="preserve">Chieftancy Affairs </v>
      </c>
      <c r="C19" s="10">
        <v>0</v>
      </c>
      <c r="D19" s="9"/>
      <c r="E19" s="9"/>
      <c r="F19" s="85"/>
      <c r="G19" s="86">
        <f t="shared" si="0"/>
        <v>0</v>
      </c>
      <c r="H19" s="87"/>
    </row>
    <row r="20" spans="1:8" x14ac:dyDescent="0.25">
      <c r="A20" s="8" t="str">
        <f>[1]personnel!A20</f>
        <v>011101300300</v>
      </c>
      <c r="B20" s="6" t="str">
        <f>[1]personnel!B20</f>
        <v>Research Evaluation &amp; Political Affairs Directorate</v>
      </c>
      <c r="C20" s="10">
        <v>0</v>
      </c>
      <c r="D20" s="9"/>
      <c r="E20" s="9"/>
      <c r="F20" s="85"/>
      <c r="G20" s="86">
        <f t="shared" si="0"/>
        <v>0</v>
      </c>
      <c r="H20" s="87"/>
    </row>
    <row r="21" spans="1:8" x14ac:dyDescent="0.25">
      <c r="A21" s="8" t="str">
        <f>[1]personnel!A21</f>
        <v>011100100300</v>
      </c>
      <c r="B21" s="6" t="str">
        <f>[1]personnel!B21</f>
        <v>Special Duties Directorate</v>
      </c>
      <c r="C21" s="9">
        <v>50000000</v>
      </c>
      <c r="D21" s="9"/>
      <c r="E21" s="9"/>
      <c r="F21" s="85"/>
      <c r="G21" s="86">
        <f t="shared" si="0"/>
        <v>0</v>
      </c>
      <c r="H21" s="87">
        <f t="shared" si="1"/>
        <v>0</v>
      </c>
    </row>
    <row r="22" spans="1:8" x14ac:dyDescent="0.25">
      <c r="A22" s="8" t="str">
        <f>[1]personnel!A22</f>
        <v>011100300400</v>
      </c>
      <c r="B22" s="6" t="str">
        <f>[1]personnel!B22</f>
        <v>Council Affairs Directorate</v>
      </c>
      <c r="C22" s="9">
        <v>0</v>
      </c>
      <c r="D22" s="9"/>
      <c r="E22" s="9"/>
      <c r="F22" s="85"/>
      <c r="G22" s="86">
        <f t="shared" si="0"/>
        <v>0</v>
      </c>
      <c r="H22" s="87"/>
    </row>
    <row r="23" spans="1:8" x14ac:dyDescent="0.25">
      <c r="A23" s="8" t="str">
        <f>[1]personnel!A23</f>
        <v>011100100800</v>
      </c>
      <c r="B23" s="6" t="str">
        <f>[1]personnel!B23</f>
        <v>Public Complaint &amp; Anti Corruption Dir.</v>
      </c>
      <c r="C23" s="9">
        <v>110000000</v>
      </c>
      <c r="D23" s="9"/>
      <c r="E23" s="9"/>
      <c r="F23" s="85"/>
      <c r="G23" s="86">
        <f t="shared" si="0"/>
        <v>0</v>
      </c>
      <c r="H23" s="87">
        <f t="shared" si="1"/>
        <v>0</v>
      </c>
    </row>
    <row r="24" spans="1:8" x14ac:dyDescent="0.25">
      <c r="A24" s="8" t="str">
        <f>[1]personnel!A24</f>
        <v>012500000000</v>
      </c>
      <c r="B24" s="6" t="str">
        <f>[1]personnel!B24</f>
        <v>Office of the Head of Civil Service</v>
      </c>
      <c r="C24" s="9">
        <v>155000000</v>
      </c>
      <c r="D24" s="9"/>
      <c r="E24" s="9"/>
      <c r="F24" s="85"/>
      <c r="G24" s="86">
        <f t="shared" si="0"/>
        <v>0</v>
      </c>
      <c r="H24" s="87">
        <f t="shared" si="1"/>
        <v>0</v>
      </c>
    </row>
    <row r="25" spans="1:8" x14ac:dyDescent="0.25">
      <c r="A25" s="8" t="str">
        <f>[1]personnel!A25</f>
        <v>012500800100</v>
      </c>
      <c r="B25" s="6" t="str">
        <f>[1]personnel!B25</f>
        <v>Pension Fund Trustees</v>
      </c>
      <c r="C25" s="10">
        <v>0</v>
      </c>
      <c r="D25" s="9"/>
      <c r="E25" s="9"/>
      <c r="F25" s="85"/>
      <c r="G25" s="86">
        <f t="shared" si="0"/>
        <v>0</v>
      </c>
      <c r="H25" s="87"/>
    </row>
    <row r="26" spans="1:8" x14ac:dyDescent="0.25">
      <c r="A26" s="8" t="str">
        <f>[1]personnel!A26</f>
        <v>0125000700100</v>
      </c>
      <c r="B26" s="6" t="str">
        <f>[1]personnel!B26</f>
        <v>Salary &amp; Wages Directorate</v>
      </c>
      <c r="C26" s="10">
        <v>0</v>
      </c>
      <c r="D26" s="9"/>
      <c r="E26" s="9"/>
      <c r="F26" s="85"/>
      <c r="G26" s="86">
        <f t="shared" si="0"/>
        <v>0</v>
      </c>
      <c r="H26" s="87"/>
    </row>
    <row r="27" spans="1:8" x14ac:dyDescent="0.25">
      <c r="A27" s="8" t="str">
        <f>[1]personnel!A27</f>
        <v>055100200100</v>
      </c>
      <c r="B27" s="6" t="str">
        <f>[1]personnel!B27</f>
        <v>Ministry for Local Government</v>
      </c>
      <c r="C27" s="9">
        <v>60000000</v>
      </c>
      <c r="D27" s="9"/>
      <c r="E27" s="9"/>
      <c r="F27" s="85"/>
      <c r="G27" s="86">
        <f t="shared" si="0"/>
        <v>0</v>
      </c>
      <c r="H27" s="87">
        <f t="shared" si="1"/>
        <v>0</v>
      </c>
    </row>
    <row r="28" spans="1:8" x14ac:dyDescent="0.25">
      <c r="A28" s="8" t="str">
        <f>[1]personnel!A28</f>
        <v>011101300600</v>
      </c>
      <c r="B28" s="6" t="str">
        <f>[1]personnel!B28</f>
        <v>Emirate Council</v>
      </c>
      <c r="C28" s="9">
        <v>0</v>
      </c>
      <c r="D28" s="9"/>
      <c r="E28" s="9"/>
      <c r="F28" s="85"/>
      <c r="G28" s="86">
        <f t="shared" si="0"/>
        <v>0</v>
      </c>
      <c r="H28" s="87"/>
    </row>
    <row r="29" spans="1:8" x14ac:dyDescent="0.25">
      <c r="A29" s="8" t="str">
        <f>[1]personnel!A29</f>
        <v>012500700103</v>
      </c>
      <c r="B29" s="6" t="str">
        <f>[1]personnel!B29</f>
        <v>Kano State Computer Centre</v>
      </c>
      <c r="C29" s="9">
        <v>10000000</v>
      </c>
      <c r="D29" s="9"/>
      <c r="E29" s="9"/>
      <c r="F29" s="85"/>
      <c r="G29" s="86">
        <f t="shared" si="0"/>
        <v>0</v>
      </c>
      <c r="H29" s="87">
        <f t="shared" si="1"/>
        <v>0</v>
      </c>
    </row>
    <row r="30" spans="1:8" x14ac:dyDescent="0.25">
      <c r="A30" s="8" t="str">
        <f>[1]personnel!A30</f>
        <v>023800000000</v>
      </c>
      <c r="B30" s="6" t="str">
        <f>[1]personnel!B30</f>
        <v>Ministry of Planning &amp; Budget</v>
      </c>
      <c r="C30" s="9">
        <v>5885646080</v>
      </c>
      <c r="D30" s="9">
        <v>54010786</v>
      </c>
      <c r="E30" s="9">
        <v>201765897</v>
      </c>
      <c r="F30" s="85"/>
      <c r="G30" s="86">
        <f t="shared" si="0"/>
        <v>255776683</v>
      </c>
      <c r="H30" s="87">
        <f t="shared" si="1"/>
        <v>4.3457707025428212</v>
      </c>
    </row>
    <row r="31" spans="1:8" x14ac:dyDescent="0.25">
      <c r="A31" s="8" t="str">
        <f>[1]personnel!A31</f>
        <v>023800400100</v>
      </c>
      <c r="B31" s="6" t="str">
        <f>[1]personnel!B31</f>
        <v>Kano State Bureau of Statistics</v>
      </c>
      <c r="C31" s="9">
        <v>150000000</v>
      </c>
      <c r="D31" s="9"/>
      <c r="E31" s="9"/>
      <c r="F31" s="85"/>
      <c r="G31" s="86">
        <f t="shared" si="0"/>
        <v>0</v>
      </c>
      <c r="H31" s="87">
        <f t="shared" si="1"/>
        <v>0</v>
      </c>
    </row>
    <row r="32" spans="1:8" x14ac:dyDescent="0.25">
      <c r="A32" s="8" t="str">
        <f>[1]personnel!A32</f>
        <v>140000000000</v>
      </c>
      <c r="B32" s="6" t="str">
        <f>[1]personnel!B32</f>
        <v>Office of the Auditor General (State)</v>
      </c>
      <c r="C32" s="9">
        <v>4000000</v>
      </c>
      <c r="D32" s="9"/>
      <c r="E32" s="9"/>
      <c r="F32" s="85"/>
      <c r="G32" s="86">
        <f t="shared" si="0"/>
        <v>0</v>
      </c>
      <c r="H32" s="87">
        <f t="shared" si="1"/>
        <v>0</v>
      </c>
    </row>
    <row r="33" spans="1:8" x14ac:dyDescent="0.25">
      <c r="A33" s="8" t="str">
        <f>[1]personnel!A33</f>
        <v>011100100600</v>
      </c>
      <c r="B33" s="6" t="str">
        <f>[1]personnel!B33</f>
        <v>Due Process Directorate</v>
      </c>
      <c r="C33" s="9">
        <v>0</v>
      </c>
      <c r="D33" s="9"/>
      <c r="E33" s="9"/>
      <c r="F33" s="85"/>
      <c r="G33" s="86">
        <f t="shared" si="0"/>
        <v>0</v>
      </c>
      <c r="H33" s="87"/>
    </row>
    <row r="34" spans="1:8" x14ac:dyDescent="0.25">
      <c r="A34" s="8" t="str">
        <f>[1]personnel!A34</f>
        <v>014700100000</v>
      </c>
      <c r="B34" s="6" t="str">
        <f>[1]personnel!B34</f>
        <v>Civil Service Commission</v>
      </c>
      <c r="C34" s="9">
        <v>0</v>
      </c>
      <c r="D34" s="9"/>
      <c r="E34" s="9"/>
      <c r="F34" s="85"/>
      <c r="G34" s="86">
        <f t="shared" si="0"/>
        <v>0</v>
      </c>
      <c r="H34" s="87"/>
    </row>
    <row r="35" spans="1:8" x14ac:dyDescent="0.25">
      <c r="A35" s="8" t="str">
        <f>[1]personnel!A35</f>
        <v>016700000000</v>
      </c>
      <c r="B35" s="6" t="str">
        <f>[1]personnel!B35</f>
        <v>Local Government Audit</v>
      </c>
      <c r="C35" s="9">
        <v>0</v>
      </c>
      <c r="D35" s="9"/>
      <c r="E35" s="9"/>
      <c r="F35" s="85"/>
      <c r="G35" s="86">
        <f t="shared" si="0"/>
        <v>0</v>
      </c>
      <c r="H35" s="87"/>
    </row>
    <row r="36" spans="1:8" x14ac:dyDescent="0.25">
      <c r="A36" s="8" t="str">
        <f>[1]personnel!A36</f>
        <v>014800100100</v>
      </c>
      <c r="B36" s="6" t="str">
        <f>[1]personnel!B36</f>
        <v>Kano State Ind. Elect. Comm.</v>
      </c>
      <c r="C36" s="9">
        <v>13350000</v>
      </c>
      <c r="D36" s="9"/>
      <c r="E36" s="9"/>
      <c r="F36" s="85"/>
      <c r="G36" s="86">
        <f t="shared" si="0"/>
        <v>0</v>
      </c>
      <c r="H36" s="87">
        <f t="shared" si="1"/>
        <v>0</v>
      </c>
    </row>
    <row r="37" spans="1:8" x14ac:dyDescent="0.25">
      <c r="A37" s="7" t="e">
        <f>[1]personnel!A38</f>
        <v>#REF!</v>
      </c>
      <c r="B37" s="22" t="str">
        <f>[1]personnel!B38</f>
        <v>Sub total</v>
      </c>
      <c r="C37" s="11">
        <f ca="1">SUM(C6:C37)</f>
        <v>8424996080</v>
      </c>
      <c r="D37" s="15">
        <f>SUM(D6:D36)</f>
        <v>54010786</v>
      </c>
      <c r="E37" s="11">
        <f>SUM(E7:E36)</f>
        <v>221765897</v>
      </c>
      <c r="F37" s="11">
        <f>SUM(F7:F36)</f>
        <v>0</v>
      </c>
      <c r="G37" s="88">
        <f>D37+E37+F37</f>
        <v>275776683</v>
      </c>
      <c r="H37" s="87">
        <f t="shared" ca="1" si="1"/>
        <v>30.075187969924812</v>
      </c>
    </row>
    <row r="38" spans="1:8" x14ac:dyDescent="0.25">
      <c r="A38" s="89">
        <f>[1]personnel!A39</f>
        <v>2</v>
      </c>
      <c r="B38" s="90" t="str">
        <f>[1]personnel!B39</f>
        <v>ECONOMIC SECTOR</v>
      </c>
      <c r="C38" s="10"/>
      <c r="D38" s="6"/>
      <c r="E38" s="6"/>
      <c r="F38" s="6"/>
      <c r="G38" s="91"/>
      <c r="H38" s="6"/>
    </row>
    <row r="39" spans="1:8" x14ac:dyDescent="0.25">
      <c r="A39" s="92" t="str">
        <f>[1]capital!A40</f>
        <v>022001300100</v>
      </c>
      <c r="B39" s="93" t="str">
        <f>[1]capital!B40</f>
        <v>Kano State Investment Promotion Agency</v>
      </c>
      <c r="C39" s="9">
        <v>130000000</v>
      </c>
      <c r="D39" s="9"/>
      <c r="E39" s="9"/>
      <c r="F39" s="85"/>
      <c r="G39" s="86">
        <f>D39+E39+F39</f>
        <v>0</v>
      </c>
      <c r="H39" s="6"/>
    </row>
    <row r="40" spans="1:8" x14ac:dyDescent="0.25">
      <c r="A40" s="94" t="str">
        <f>[1]personnel!A40</f>
        <v>021500000000</v>
      </c>
      <c r="B40" t="str">
        <f>[1]personnel!B40</f>
        <v>Ministry of Agric. &amp; Natural Resources</v>
      </c>
      <c r="C40" s="9">
        <v>6210822924.9980297</v>
      </c>
      <c r="D40" s="9"/>
      <c r="E40" s="9"/>
      <c r="F40" s="85">
        <v>401675578</v>
      </c>
      <c r="G40" s="86">
        <f t="shared" ref="G40:G63" si="2">D40+E40+F40</f>
        <v>401675578</v>
      </c>
      <c r="H40" s="87">
        <f t="shared" ref="H40:H77" si="3">G40/C40%</f>
        <v>6.4673487370456213</v>
      </c>
    </row>
    <row r="41" spans="1:8" x14ac:dyDescent="0.25">
      <c r="A41" s="94" t="str">
        <f>[1]personnel!A41</f>
        <v>021511500100</v>
      </c>
      <c r="B41" t="str">
        <f>[1]personnel!B41</f>
        <v>KNARDA</v>
      </c>
      <c r="C41" s="9">
        <v>3168129445</v>
      </c>
      <c r="D41" s="9"/>
      <c r="E41" s="9"/>
      <c r="F41" s="85"/>
      <c r="G41" s="86">
        <f t="shared" si="2"/>
        <v>0</v>
      </c>
      <c r="H41" s="87">
        <f t="shared" si="3"/>
        <v>0</v>
      </c>
    </row>
    <row r="42" spans="1:8" x14ac:dyDescent="0.25">
      <c r="A42" s="94" t="str">
        <f>[1]personnel!A42</f>
        <v>021511600100</v>
      </c>
      <c r="B42" t="str">
        <f>[1]personnel!B42</f>
        <v>KASCO</v>
      </c>
      <c r="C42" s="9">
        <v>0</v>
      </c>
      <c r="D42" s="9"/>
      <c r="E42" s="9"/>
      <c r="F42" s="6"/>
      <c r="G42" s="86">
        <f t="shared" si="2"/>
        <v>0</v>
      </c>
      <c r="H42" s="87"/>
    </row>
    <row r="43" spans="1:8" x14ac:dyDescent="0.25">
      <c r="A43" s="94" t="str">
        <f>[1]personnel!A43</f>
        <v>021511700100</v>
      </c>
      <c r="B43" t="str">
        <f>[1]personnel!B43</f>
        <v>Zoological &amp; Wild Life  Mgt. Agency</v>
      </c>
      <c r="C43" s="9">
        <v>75000000</v>
      </c>
      <c r="D43" s="9"/>
      <c r="E43" s="9"/>
      <c r="F43" s="85"/>
      <c r="G43" s="86">
        <f t="shared" si="2"/>
        <v>0</v>
      </c>
      <c r="H43" s="87">
        <f t="shared" si="3"/>
        <v>0</v>
      </c>
    </row>
    <row r="44" spans="1:8" x14ac:dyDescent="0.25">
      <c r="A44" s="94" t="str">
        <f>[1]personnel!A44</f>
        <v>022200100100</v>
      </c>
      <c r="B44" t="str">
        <f>[1]personnel!B44</f>
        <v>Ministry of Commerce Ind. &amp; Co-op.</v>
      </c>
      <c r="C44" s="9">
        <v>1259200000</v>
      </c>
      <c r="D44" s="9"/>
      <c r="E44" s="9"/>
      <c r="F44" s="85">
        <v>2000104670</v>
      </c>
      <c r="G44" s="86">
        <f t="shared" si="2"/>
        <v>2000104670</v>
      </c>
      <c r="H44" s="87">
        <f t="shared" si="3"/>
        <v>158.8393162325286</v>
      </c>
    </row>
    <row r="45" spans="1:8" x14ac:dyDescent="0.25">
      <c r="A45" s="94" t="str">
        <f>[1]personnel!A45</f>
        <v>022205300100</v>
      </c>
      <c r="B45" t="str">
        <f>[1]personnel!B45</f>
        <v>Abaubakar Rimi Market</v>
      </c>
      <c r="C45" s="9">
        <v>200000000</v>
      </c>
      <c r="D45" s="9"/>
      <c r="E45" s="9"/>
      <c r="F45" s="85"/>
      <c r="G45" s="86">
        <f t="shared" si="2"/>
        <v>0</v>
      </c>
      <c r="H45" s="87">
        <f t="shared" si="3"/>
        <v>0</v>
      </c>
    </row>
    <row r="46" spans="1:8" x14ac:dyDescent="0.25">
      <c r="A46" s="94" t="str">
        <f>[1]personnel!A46</f>
        <v>022205600100</v>
      </c>
      <c r="B46" t="str">
        <f>[1]personnel!B46</f>
        <v>Tourism Management Board</v>
      </c>
      <c r="C46" s="9">
        <v>20000000</v>
      </c>
      <c r="D46" s="9"/>
      <c r="E46" s="9"/>
      <c r="F46" s="85"/>
      <c r="G46" s="86">
        <f t="shared" si="2"/>
        <v>0</v>
      </c>
      <c r="H46" s="87">
        <f t="shared" si="3"/>
        <v>0</v>
      </c>
    </row>
    <row r="47" spans="1:8" x14ac:dyDescent="0.25">
      <c r="A47" s="94" t="str">
        <f>[1]personnel!A47</f>
        <v>023400100300</v>
      </c>
      <c r="B47" t="str">
        <f>[1]personnel!B47</f>
        <v>Kano State Transport Authority</v>
      </c>
      <c r="C47" s="9">
        <v>300000000</v>
      </c>
      <c r="D47" s="9"/>
      <c r="E47" s="9"/>
      <c r="F47" s="85"/>
      <c r="G47" s="86">
        <f t="shared" si="2"/>
        <v>0</v>
      </c>
      <c r="H47" s="87">
        <f t="shared" si="3"/>
        <v>0</v>
      </c>
    </row>
    <row r="48" spans="1:8" x14ac:dyDescent="0.25">
      <c r="A48" s="94" t="str">
        <f>[1]personnel!A48</f>
        <v>022000000000</v>
      </c>
      <c r="B48" t="str">
        <f>[1]personnel!B48</f>
        <v>Ministry of Finance</v>
      </c>
      <c r="C48" s="9">
        <v>1178052000</v>
      </c>
      <c r="D48" s="9"/>
      <c r="E48" s="9"/>
      <c r="F48" s="85"/>
      <c r="G48" s="86">
        <f t="shared" si="2"/>
        <v>0</v>
      </c>
      <c r="H48" s="87">
        <f t="shared" si="3"/>
        <v>0</v>
      </c>
    </row>
    <row r="49" spans="1:8" x14ac:dyDescent="0.25">
      <c r="A49" s="94" t="str">
        <f>[1]personnel!A49</f>
        <v>022000800100</v>
      </c>
      <c r="B49" t="str">
        <f>[1]personnel!B49</f>
        <v>Kano State Internal Revenue Services</v>
      </c>
      <c r="C49" s="9">
        <v>111000000</v>
      </c>
      <c r="D49" s="9"/>
      <c r="E49" s="9"/>
      <c r="F49" s="85"/>
      <c r="G49" s="86">
        <f t="shared" si="2"/>
        <v>0</v>
      </c>
      <c r="H49" s="87">
        <f t="shared" si="3"/>
        <v>0</v>
      </c>
    </row>
    <row r="50" spans="1:8" x14ac:dyDescent="0.25">
      <c r="A50" s="94" t="str">
        <f>[1]personnel!A50</f>
        <v>022001500100</v>
      </c>
      <c r="B50" t="str">
        <f>[1]personnel!B50</f>
        <v>Kano State Micro Finance Agency</v>
      </c>
      <c r="C50" s="9">
        <v>0</v>
      </c>
      <c r="D50" s="9"/>
      <c r="E50" s="9"/>
      <c r="F50" s="85"/>
      <c r="G50" s="86">
        <f t="shared" si="2"/>
        <v>0</v>
      </c>
      <c r="H50" s="87"/>
    </row>
    <row r="51" spans="1:8" x14ac:dyDescent="0.25">
      <c r="A51" s="94" t="str">
        <f>[1]personnel!A51</f>
        <v>025210700400</v>
      </c>
      <c r="B51" t="str">
        <f>[1]personnel!B51</f>
        <v>RUWASA</v>
      </c>
      <c r="C51" s="9">
        <v>1042285000</v>
      </c>
      <c r="D51" s="10">
        <v>49120880.900000006</v>
      </c>
      <c r="E51" s="9"/>
      <c r="F51" s="85"/>
      <c r="G51" s="86">
        <f>D51+E51+F51</f>
        <v>49120880.900000006</v>
      </c>
      <c r="H51" s="87">
        <f t="shared" si="3"/>
        <v>4.7128070441386001</v>
      </c>
    </row>
    <row r="52" spans="1:8" x14ac:dyDescent="0.25">
      <c r="A52" s="94" t="str">
        <f>[1]personnel!A52</f>
        <v>025310800500</v>
      </c>
      <c r="B52" t="str">
        <f>[1]personnel!B52</f>
        <v>Rural Electrification Board</v>
      </c>
      <c r="C52" s="9">
        <v>1060000000</v>
      </c>
      <c r="D52" s="10">
        <v>104059117.61</v>
      </c>
      <c r="E52" s="9">
        <v>3770000</v>
      </c>
      <c r="F52" s="85">
        <v>15417993.550000001</v>
      </c>
      <c r="G52" s="86">
        <f>D52+E52+F52</f>
        <v>123247111.16</v>
      </c>
      <c r="H52" s="87">
        <f t="shared" si="3"/>
        <v>11.627085958490566</v>
      </c>
    </row>
    <row r="53" spans="1:8" x14ac:dyDescent="0.25">
      <c r="A53" s="94" t="str">
        <f>[1]personnel!A53</f>
        <v>026000100100</v>
      </c>
      <c r="B53" t="str">
        <f>[1]personnel!B53</f>
        <v>Bureau for Land Management</v>
      </c>
      <c r="C53" s="9">
        <v>660000000</v>
      </c>
      <c r="D53" s="10">
        <v>2345250</v>
      </c>
      <c r="E53" s="9"/>
      <c r="F53" s="85"/>
      <c r="G53" s="86">
        <f t="shared" si="2"/>
        <v>2345250</v>
      </c>
      <c r="H53" s="87">
        <f t="shared" si="3"/>
        <v>0.3553409090909091</v>
      </c>
    </row>
    <row r="54" spans="1:8" x14ac:dyDescent="0.25">
      <c r="A54" s="94" t="str">
        <f>[1]personnel!A54</f>
        <v>026000200100</v>
      </c>
      <c r="B54" t="str">
        <f>[1]personnel!B54</f>
        <v>KNUPDA</v>
      </c>
      <c r="C54" s="9">
        <v>2463373159.3099999</v>
      </c>
      <c r="D54" s="10"/>
      <c r="E54" s="9">
        <v>173997859.55000001</v>
      </c>
      <c r="F54" s="85"/>
      <c r="G54" s="86">
        <f t="shared" si="2"/>
        <v>173997859.55000001</v>
      </c>
      <c r="H54" s="87">
        <f t="shared" si="3"/>
        <v>7.0633983687123338</v>
      </c>
    </row>
    <row r="55" spans="1:8" x14ac:dyDescent="0.25">
      <c r="A55" s="94" t="str">
        <f>[1]personnel!A55</f>
        <v>025300100100</v>
      </c>
      <c r="B55" t="str">
        <f>[1]personnel!B55</f>
        <v>Ministry of Rural &amp; Community Development</v>
      </c>
      <c r="C55" s="9">
        <v>300000000</v>
      </c>
      <c r="D55" s="10"/>
      <c r="E55" s="9">
        <v>10391000</v>
      </c>
      <c r="F55" s="85">
        <v>11449329.75</v>
      </c>
      <c r="G55" s="86">
        <f t="shared" si="2"/>
        <v>21840329.75</v>
      </c>
      <c r="H55" s="87">
        <f t="shared" si="3"/>
        <v>7.2801099166666665</v>
      </c>
    </row>
    <row r="56" spans="1:8" x14ac:dyDescent="0.25">
      <c r="A56" s="94"/>
      <c r="B56" t="s">
        <v>278</v>
      </c>
      <c r="C56" s="9">
        <v>1490227463.8510001</v>
      </c>
      <c r="D56" s="10"/>
      <c r="E56" s="9"/>
      <c r="F56" s="85"/>
      <c r="G56" s="86">
        <f t="shared" si="2"/>
        <v>0</v>
      </c>
      <c r="H56" s="87">
        <f t="shared" si="3"/>
        <v>0</v>
      </c>
    </row>
    <row r="57" spans="1:8" x14ac:dyDescent="0.25">
      <c r="A57" s="94" t="str">
        <f>[1]personnel!A56</f>
        <v>053500100100</v>
      </c>
      <c r="B57" t="str">
        <f>[1]personnel!B56</f>
        <v>Ministry of Environment</v>
      </c>
      <c r="C57" s="9">
        <v>1333350000</v>
      </c>
      <c r="D57" s="10"/>
      <c r="E57" s="9">
        <v>13218160.16</v>
      </c>
      <c r="F57" s="85">
        <v>20936299</v>
      </c>
      <c r="G57" s="86">
        <f t="shared" si="2"/>
        <v>34154459.159999996</v>
      </c>
      <c r="H57" s="87">
        <f t="shared" si="3"/>
        <v>2.5615524175947799</v>
      </c>
    </row>
    <row r="58" spans="1:8" x14ac:dyDescent="0.25">
      <c r="A58" s="94" t="str">
        <f>[1]personnel!A57</f>
        <v>053505600100</v>
      </c>
      <c r="B58" t="str">
        <f>[1]personnel!B57</f>
        <v>REMASAB</v>
      </c>
      <c r="C58" s="9">
        <v>775000000</v>
      </c>
      <c r="D58" s="10"/>
      <c r="E58" s="9"/>
      <c r="F58" s="85">
        <v>49979371.450000003</v>
      </c>
      <c r="G58" s="86">
        <f t="shared" si="2"/>
        <v>49979371.450000003</v>
      </c>
      <c r="H58" s="87">
        <f t="shared" si="3"/>
        <v>6.44895115483871</v>
      </c>
    </row>
    <row r="59" spans="1:8" x14ac:dyDescent="0.25">
      <c r="A59" s="94" t="str">
        <f>[1]personnel!A58</f>
        <v>05305700100</v>
      </c>
      <c r="B59" t="str">
        <f>[1]personnel!B58</f>
        <v>KNAP</v>
      </c>
      <c r="C59" s="9">
        <v>167000000</v>
      </c>
      <c r="D59" s="10"/>
      <c r="E59" s="9"/>
      <c r="F59" s="85"/>
      <c r="G59" s="86">
        <f t="shared" si="2"/>
        <v>0</v>
      </c>
      <c r="H59" s="87">
        <f t="shared" si="3"/>
        <v>0</v>
      </c>
    </row>
    <row r="60" spans="1:8" x14ac:dyDescent="0.25">
      <c r="A60" s="94" t="str">
        <f>[1]personnel!A59</f>
        <v>05305800100</v>
      </c>
      <c r="B60" t="str">
        <f>[1]personnel!B59</f>
        <v>Kano State Sustainable Projects</v>
      </c>
      <c r="C60" s="9">
        <v>160000000</v>
      </c>
      <c r="D60" s="10"/>
      <c r="E60" s="9"/>
      <c r="F60" s="85"/>
      <c r="G60" s="86">
        <f t="shared" si="2"/>
        <v>0</v>
      </c>
      <c r="H60" s="87">
        <f t="shared" si="3"/>
        <v>0</v>
      </c>
    </row>
    <row r="61" spans="1:8" x14ac:dyDescent="0.25">
      <c r="A61" s="94" t="str">
        <f>[1]personnel!A60</f>
        <v>023400100100</v>
      </c>
      <c r="B61" t="str">
        <f>[1]personnel!B60</f>
        <v>Ministry of Works &amp; Housing</v>
      </c>
      <c r="C61" s="9">
        <v>35776579807.712982</v>
      </c>
      <c r="D61" s="10">
        <v>1284465850.7500007</v>
      </c>
      <c r="E61" s="10">
        <v>215406106.91999999</v>
      </c>
      <c r="F61" s="10">
        <v>1387700890</v>
      </c>
      <c r="G61" s="86">
        <f t="shared" si="2"/>
        <v>2887572847.670001</v>
      </c>
      <c r="H61" s="87">
        <f t="shared" si="3"/>
        <v>8.0711260360541122</v>
      </c>
    </row>
    <row r="62" spans="1:8" x14ac:dyDescent="0.25">
      <c r="A62" s="94" t="str">
        <f>[1]personnel!A61</f>
        <v>023400400200</v>
      </c>
      <c r="B62" t="str">
        <f>[1]personnel!B61</f>
        <v>Housing Corporation</v>
      </c>
      <c r="C62" s="9">
        <v>820000000</v>
      </c>
      <c r="D62" s="10"/>
      <c r="E62" s="9"/>
      <c r="F62" s="85"/>
      <c r="G62" s="86">
        <f t="shared" si="2"/>
        <v>0</v>
      </c>
      <c r="H62" s="87">
        <f t="shared" si="3"/>
        <v>0</v>
      </c>
    </row>
    <row r="63" spans="1:8" x14ac:dyDescent="0.25">
      <c r="A63" s="94" t="str">
        <f>[1]personnel!A62</f>
        <v>023400400100</v>
      </c>
      <c r="B63" t="str">
        <f>[1]personnel!B62</f>
        <v>Kano State Maintenance Agency (KARMA)</v>
      </c>
      <c r="C63" s="9">
        <v>1007000000</v>
      </c>
      <c r="D63" s="10"/>
      <c r="E63" s="9"/>
      <c r="F63" s="85"/>
      <c r="G63" s="86">
        <f t="shared" si="2"/>
        <v>0</v>
      </c>
      <c r="H63" s="87">
        <f t="shared" si="3"/>
        <v>0</v>
      </c>
    </row>
    <row r="64" spans="1:8" x14ac:dyDescent="0.25">
      <c r="A64" s="94"/>
      <c r="B64" s="90" t="str">
        <f>[1]personnel!B63</f>
        <v>Sub total</v>
      </c>
      <c r="C64" s="11">
        <f>SUM(C39:C63)</f>
        <v>59707019800.872009</v>
      </c>
      <c r="D64" s="31">
        <f>SUM(D39:D63)</f>
        <v>1439991099.2600007</v>
      </c>
      <c r="E64" s="11">
        <f ca="1">SUM(E39:E64)</f>
        <v>416783126.63</v>
      </c>
      <c r="F64" s="11">
        <f>SUM(F39:F63)</f>
        <v>3887264131.75</v>
      </c>
      <c r="G64" s="88">
        <f ca="1">D64+E64+F64</f>
        <v>5744038357.6400013</v>
      </c>
      <c r="H64" s="87">
        <f t="shared" ca="1" si="3"/>
        <v>6.4673487370456213</v>
      </c>
    </row>
    <row r="65" spans="1:8" x14ac:dyDescent="0.25">
      <c r="A65" s="8">
        <f>[1]personnel!A64</f>
        <v>3</v>
      </c>
      <c r="B65" s="22" t="str">
        <f>[1]personnel!B64</f>
        <v>LAW &amp; JUSTICE</v>
      </c>
      <c r="C65" s="31"/>
      <c r="D65" s="10"/>
      <c r="E65" s="6"/>
      <c r="F65" s="22"/>
      <c r="G65" s="91"/>
      <c r="H65" s="6"/>
    </row>
    <row r="66" spans="1:8" x14ac:dyDescent="0.25">
      <c r="A66" s="8" t="str">
        <f>[1]personnel!A65</f>
        <v>011100200100</v>
      </c>
      <c r="B66" s="6" t="str">
        <f>[1]personnel!B65</f>
        <v>Kano State Emergency relief &amp; Rehablitation Board</v>
      </c>
      <c r="C66" s="9">
        <v>65000000</v>
      </c>
      <c r="D66" s="10"/>
      <c r="E66" s="9"/>
      <c r="F66" s="85"/>
      <c r="G66" s="86">
        <f>D66+E66+F66</f>
        <v>0</v>
      </c>
      <c r="H66" s="87">
        <f t="shared" si="3"/>
        <v>0</v>
      </c>
    </row>
    <row r="67" spans="1:8" x14ac:dyDescent="0.25">
      <c r="A67" s="8" t="str">
        <f>[1]personnel!A66</f>
        <v>032600100100</v>
      </c>
      <c r="B67" s="6" t="str">
        <f>[1]personnel!B66</f>
        <v>Ministry of Justice</v>
      </c>
      <c r="C67" s="9">
        <v>60000000</v>
      </c>
      <c r="D67" s="10"/>
      <c r="E67" s="9"/>
      <c r="F67" s="85"/>
      <c r="G67" s="86">
        <f t="shared" ref="G67:G77" si="4">D67+E67+F67</f>
        <v>0</v>
      </c>
      <c r="H67" s="87">
        <f t="shared" si="3"/>
        <v>0</v>
      </c>
    </row>
    <row r="68" spans="1:8" x14ac:dyDescent="0.25">
      <c r="A68" s="8" t="str">
        <f>[1]personnel!A67</f>
        <v>032660510010</v>
      </c>
      <c r="B68" s="6" t="str">
        <f>[1]personnel!B67</f>
        <v>Law Reform Commission</v>
      </c>
      <c r="C68" s="9">
        <v>60000000</v>
      </c>
      <c r="D68" s="10"/>
      <c r="E68" s="9"/>
      <c r="F68" s="85"/>
      <c r="G68" s="86">
        <f t="shared" si="4"/>
        <v>0</v>
      </c>
      <c r="H68" s="87">
        <f t="shared" si="3"/>
        <v>0</v>
      </c>
    </row>
    <row r="69" spans="1:8" x14ac:dyDescent="0.25">
      <c r="A69" s="8" t="str">
        <f>[1]personnel!A68</f>
        <v>023406100400</v>
      </c>
      <c r="B69" s="6" t="str">
        <f>[1]personnel!B68</f>
        <v>Kano State Road Transport Agency (KAROTA)</v>
      </c>
      <c r="C69" s="9">
        <v>143000000</v>
      </c>
      <c r="D69" s="10"/>
      <c r="E69" s="9"/>
      <c r="F69" s="85"/>
      <c r="G69" s="86">
        <f t="shared" si="4"/>
        <v>0</v>
      </c>
      <c r="H69" s="87">
        <f t="shared" si="3"/>
        <v>0</v>
      </c>
    </row>
    <row r="70" spans="1:8" x14ac:dyDescent="0.25">
      <c r="A70" s="8" t="str">
        <f>[1]personnel!A69</f>
        <v>023400800100</v>
      </c>
      <c r="B70" s="6" t="str">
        <f>[1]personnel!B69</f>
        <v>Kano State Fire Service</v>
      </c>
      <c r="C70" s="9">
        <v>295000000</v>
      </c>
      <c r="D70" s="10"/>
      <c r="E70" s="9"/>
      <c r="F70" s="85"/>
      <c r="G70" s="86">
        <f t="shared" si="4"/>
        <v>0</v>
      </c>
      <c r="H70" s="87">
        <f t="shared" si="3"/>
        <v>0</v>
      </c>
    </row>
    <row r="71" spans="1:8" x14ac:dyDescent="0.25">
      <c r="A71" s="8" t="str">
        <f>[1]personnel!A70</f>
        <v>032605100101</v>
      </c>
      <c r="B71" s="6" t="str">
        <f>[1]personnel!B70</f>
        <v>High Court of Justice</v>
      </c>
      <c r="C71" s="9">
        <v>1925000000</v>
      </c>
      <c r="D71" s="10"/>
      <c r="E71" s="9"/>
      <c r="F71" s="85">
        <v>602000017</v>
      </c>
      <c r="G71" s="86">
        <f t="shared" si="4"/>
        <v>602000017</v>
      </c>
      <c r="H71" s="87">
        <f t="shared" si="3"/>
        <v>31.272728155844156</v>
      </c>
    </row>
    <row r="72" spans="1:8" x14ac:dyDescent="0.25">
      <c r="A72" s="8" t="str">
        <f>[1]personnel!A71</f>
        <v>031801100100</v>
      </c>
      <c r="B72" s="6" t="str">
        <f>[1]personnel!B71</f>
        <v>Judicial Service Commission</v>
      </c>
      <c r="C72" s="9">
        <v>60000000</v>
      </c>
      <c r="D72" s="10"/>
      <c r="E72" s="9"/>
      <c r="F72" s="85"/>
      <c r="G72" s="86">
        <f t="shared" si="4"/>
        <v>0</v>
      </c>
      <c r="H72" s="87">
        <f t="shared" si="3"/>
        <v>0</v>
      </c>
    </row>
    <row r="73" spans="1:8" x14ac:dyDescent="0.25">
      <c r="A73" s="8" t="str">
        <f>[1]personnel!A72</f>
        <v>032605300100</v>
      </c>
      <c r="B73" s="6" t="str">
        <f>[1]personnel!B72</f>
        <v>Shari'a Court of Appeal</v>
      </c>
      <c r="C73" s="9">
        <v>1000000000</v>
      </c>
      <c r="D73" s="10"/>
      <c r="E73" s="9"/>
      <c r="F73" s="85"/>
      <c r="G73" s="86">
        <f t="shared" si="4"/>
        <v>0</v>
      </c>
      <c r="H73" s="87">
        <f t="shared" si="3"/>
        <v>0</v>
      </c>
    </row>
    <row r="74" spans="1:8" x14ac:dyDescent="0.25">
      <c r="A74" s="8" t="str">
        <f>[1]personnel!A73</f>
        <v>032605500100</v>
      </c>
      <c r="B74" s="6" t="str">
        <f>[1]personnel!B73</f>
        <v>Kano State Shari'a Commission</v>
      </c>
      <c r="C74" s="9">
        <v>10000000</v>
      </c>
      <c r="D74" s="10"/>
      <c r="E74" s="9"/>
      <c r="F74" s="85"/>
      <c r="G74" s="86">
        <f t="shared" si="4"/>
        <v>0</v>
      </c>
      <c r="H74" s="87">
        <f t="shared" si="3"/>
        <v>0</v>
      </c>
    </row>
    <row r="75" spans="1:8" x14ac:dyDescent="0.25">
      <c r="A75" s="8" t="str">
        <f>[1]personnel!A74</f>
        <v>01500100100</v>
      </c>
      <c r="B75" s="6" t="str">
        <f>[1]personnel!B74</f>
        <v>Kano State Zakkat Commission</v>
      </c>
      <c r="C75" s="9">
        <v>10000000</v>
      </c>
      <c r="D75" s="10"/>
      <c r="E75" s="9"/>
      <c r="F75" s="85"/>
      <c r="G75" s="86">
        <f t="shared" si="4"/>
        <v>0</v>
      </c>
      <c r="H75" s="87">
        <f t="shared" si="3"/>
        <v>0</v>
      </c>
    </row>
    <row r="76" spans="1:8" x14ac:dyDescent="0.25">
      <c r="A76" s="8" t="str">
        <f>[1]personnel!A75</f>
        <v>032605600100</v>
      </c>
      <c r="B76" s="6" t="str">
        <f>[1]personnel!B75</f>
        <v>Kano state Hisbah Board</v>
      </c>
      <c r="C76" s="9">
        <v>175000000</v>
      </c>
      <c r="D76" s="10"/>
      <c r="E76" s="9"/>
      <c r="F76" s="85"/>
      <c r="G76" s="86">
        <f t="shared" si="4"/>
        <v>0</v>
      </c>
      <c r="H76" s="87">
        <f t="shared" si="3"/>
        <v>0</v>
      </c>
    </row>
    <row r="77" spans="1:8" x14ac:dyDescent="0.25">
      <c r="A77" s="8"/>
      <c r="B77" s="22" t="str">
        <f>[1]personnel!B76</f>
        <v>Sub total</v>
      </c>
      <c r="C77" s="11">
        <f>SUM(C66:C76)</f>
        <v>3803000000</v>
      </c>
      <c r="D77" s="31"/>
      <c r="E77" s="11">
        <f>SUM(E66:E76)</f>
        <v>0</v>
      </c>
      <c r="F77" s="11">
        <f>SUM(F66:F76)</f>
        <v>602000017</v>
      </c>
      <c r="G77" s="88">
        <f t="shared" si="4"/>
        <v>602000017</v>
      </c>
      <c r="H77" s="87">
        <f t="shared" si="3"/>
        <v>15.829608651064948</v>
      </c>
    </row>
    <row r="78" spans="1:8" x14ac:dyDescent="0.25">
      <c r="A78" s="7">
        <f>[1]personnel!A77</f>
        <v>5</v>
      </c>
      <c r="B78" s="22" t="str">
        <f>[1]personnel!B77</f>
        <v>SOCIAL SERVICES SECTOR</v>
      </c>
      <c r="C78" s="31"/>
      <c r="D78" s="22"/>
      <c r="E78" s="22"/>
      <c r="F78" s="22"/>
      <c r="G78" s="91"/>
      <c r="H78" s="6"/>
    </row>
    <row r="79" spans="1:8" x14ac:dyDescent="0.25">
      <c r="A79" s="8" t="str">
        <f>[1]personnel!A78</f>
        <v>011101300500</v>
      </c>
      <c r="B79" s="6" t="str">
        <f>[1]personnel!B78</f>
        <v>Community Re-orientation Council</v>
      </c>
      <c r="C79" s="10">
        <v>0</v>
      </c>
      <c r="D79" s="10"/>
      <c r="E79" s="9"/>
      <c r="F79" s="85"/>
      <c r="G79" s="86"/>
      <c r="H79" s="6"/>
    </row>
    <row r="80" spans="1:8" x14ac:dyDescent="0.25">
      <c r="A80" s="8" t="str">
        <f>[1]personnel!A79</f>
        <v>025200100100</v>
      </c>
      <c r="B80" s="6" t="str">
        <f>[1]personnel!B79</f>
        <v>Ministry of Water Resources</v>
      </c>
      <c r="C80" s="9">
        <v>16291600000</v>
      </c>
      <c r="D80" s="10"/>
      <c r="E80" s="9">
        <v>5148400</v>
      </c>
      <c r="F80" s="85"/>
      <c r="G80" s="86">
        <f t="shared" ref="G80:G98" si="5">D80+E80+F80</f>
        <v>5148400</v>
      </c>
      <c r="H80" s="87">
        <f t="shared" ref="H80:H128" si="6">G80/C80%</f>
        <v>3.1601561540916791E-2</v>
      </c>
    </row>
    <row r="81" spans="1:8" x14ac:dyDescent="0.25">
      <c r="A81" s="8" t="str">
        <f>[1]personnel!A80</f>
        <v>025210100200</v>
      </c>
      <c r="B81" s="6" t="str">
        <f>[1]personnel!B80</f>
        <v>Kano State Water Board</v>
      </c>
      <c r="C81" s="9">
        <v>6789430376</v>
      </c>
      <c r="D81" s="10"/>
      <c r="E81" s="9"/>
      <c r="F81" s="85"/>
      <c r="G81" s="86">
        <f t="shared" si="5"/>
        <v>0</v>
      </c>
      <c r="H81" s="87">
        <f t="shared" si="6"/>
        <v>0</v>
      </c>
    </row>
    <row r="82" spans="1:8" x14ac:dyDescent="0.25">
      <c r="A82" s="8" t="str">
        <f>[1]personnel!A81</f>
        <v>025210600100</v>
      </c>
      <c r="B82" s="6" t="str">
        <f>[1]personnel!B81</f>
        <v>Wreca</v>
      </c>
      <c r="C82" s="9">
        <v>1669500000</v>
      </c>
      <c r="D82" s="10"/>
      <c r="E82" s="9"/>
      <c r="F82" s="85"/>
      <c r="G82" s="86">
        <f t="shared" si="5"/>
        <v>0</v>
      </c>
      <c r="H82" s="87">
        <f t="shared" si="6"/>
        <v>0</v>
      </c>
    </row>
    <row r="83" spans="1:8" x14ac:dyDescent="0.25">
      <c r="A83" s="8" t="str">
        <f>[1]personnel!A82</f>
        <v>022200200300</v>
      </c>
      <c r="B83" s="6" t="str">
        <f>[1]personnel!B82</f>
        <v>Kano state Consumer Protection Agency</v>
      </c>
      <c r="C83" s="9">
        <v>116150000</v>
      </c>
      <c r="D83" s="10"/>
      <c r="E83" s="9"/>
      <c r="F83" s="85"/>
      <c r="G83" s="86">
        <f t="shared" si="5"/>
        <v>0</v>
      </c>
      <c r="H83" s="87">
        <f t="shared" si="6"/>
        <v>0</v>
      </c>
    </row>
    <row r="84" spans="1:8" x14ac:dyDescent="0.25">
      <c r="A84" s="8" t="str">
        <f>[1]personnel!A83</f>
        <v>052100100000</v>
      </c>
      <c r="B84" s="6" t="str">
        <f>[1]personnel!B83</f>
        <v>Ministry of Health</v>
      </c>
      <c r="C84" s="9">
        <v>11779775196.915455</v>
      </c>
      <c r="D84" s="10">
        <v>20948033.989999998</v>
      </c>
      <c r="E84" s="9">
        <v>50000000</v>
      </c>
      <c r="F84" s="85">
        <v>43020625.880000003</v>
      </c>
      <c r="G84" s="86">
        <f t="shared" si="5"/>
        <v>113968659.87</v>
      </c>
      <c r="H84" s="87">
        <f t="shared" si="6"/>
        <v>0.96749435337138523</v>
      </c>
    </row>
    <row r="85" spans="1:8" x14ac:dyDescent="0.25">
      <c r="A85" s="8" t="str">
        <f>[1]personnel!A84</f>
        <v>052111500100</v>
      </c>
      <c r="B85" s="95" t="str">
        <f>[1]personnel!B84</f>
        <v>Post Graduate  School (College of Family Medicine)</v>
      </c>
      <c r="C85" s="9">
        <v>50000000</v>
      </c>
      <c r="D85" s="10"/>
      <c r="E85" s="9"/>
      <c r="F85" s="85"/>
      <c r="G85" s="86">
        <f t="shared" si="5"/>
        <v>0</v>
      </c>
      <c r="H85" s="87">
        <f t="shared" si="6"/>
        <v>0</v>
      </c>
    </row>
    <row r="86" spans="1:8" x14ac:dyDescent="0.25">
      <c r="A86" s="8" t="str">
        <f>[1]personnel!A85</f>
        <v>052111300100</v>
      </c>
      <c r="B86" s="6" t="str">
        <f>[1]personnel!B85</f>
        <v>Drugs Management &amp; Consumable Supply Agency  (Drugs Management Agency)</v>
      </c>
      <c r="C86" s="9">
        <v>164880729</v>
      </c>
      <c r="D86" s="10"/>
      <c r="E86" s="9"/>
      <c r="F86" s="85"/>
      <c r="G86" s="86">
        <f t="shared" si="5"/>
        <v>0</v>
      </c>
      <c r="H86" s="87">
        <f t="shared" si="6"/>
        <v>0</v>
      </c>
    </row>
    <row r="87" spans="1:8" x14ac:dyDescent="0.25">
      <c r="A87" s="8" t="str">
        <f>[1]personnel!A86</f>
        <v>052100300100</v>
      </c>
      <c r="B87" s="6" t="str">
        <f>[1]personnel!B86</f>
        <v>H.M.B. ( HQ  and  Zones)</v>
      </c>
      <c r="C87" s="9">
        <v>554602608</v>
      </c>
      <c r="D87" s="10"/>
      <c r="E87" s="9">
        <v>30572592.98</v>
      </c>
      <c r="F87" s="85"/>
      <c r="G87" s="86">
        <f t="shared" si="5"/>
        <v>30572592.98</v>
      </c>
      <c r="H87" s="87">
        <f t="shared" si="6"/>
        <v>5.5125223969375927</v>
      </c>
    </row>
    <row r="88" spans="1:8" x14ac:dyDescent="0.25">
      <c r="A88" s="8" t="str">
        <f>[1]personnel!A87</f>
        <v>052110201200</v>
      </c>
      <c r="B88" s="6" t="str">
        <f>[1]personnel!B87</f>
        <v>Zone 7 MAWSH</v>
      </c>
      <c r="C88" s="9">
        <v>822000000</v>
      </c>
      <c r="D88" s="10"/>
      <c r="E88" s="9"/>
      <c r="F88" s="85"/>
      <c r="G88" s="86">
        <f t="shared" si="5"/>
        <v>0</v>
      </c>
      <c r="H88" s="87">
        <f t="shared" si="6"/>
        <v>0</v>
      </c>
    </row>
    <row r="89" spans="1:8" x14ac:dyDescent="0.25">
      <c r="A89" s="8" t="str">
        <f>[1]personnel!A88</f>
        <v>052111600700</v>
      </c>
      <c r="B89" s="6" t="str">
        <f>[1]personnel!B88</f>
        <v>Primary Health Care Mgt. Board (PHCMB)</v>
      </c>
      <c r="C89" s="9">
        <v>1241285870</v>
      </c>
      <c r="D89" s="10"/>
      <c r="E89" s="9"/>
      <c r="F89" s="85"/>
      <c r="G89" s="86">
        <f t="shared" si="5"/>
        <v>0</v>
      </c>
      <c r="H89" s="87">
        <f t="shared" si="6"/>
        <v>0</v>
      </c>
    </row>
    <row r="90" spans="1:8" x14ac:dyDescent="0.25">
      <c r="A90" s="8" t="str">
        <f>[1]personnel!A89</f>
        <v>052111600800</v>
      </c>
      <c r="B90" s="6" t="str">
        <f>[1]personnel!B89</f>
        <v>State Agency for Control of Aids</v>
      </c>
      <c r="C90" s="9">
        <v>347800000</v>
      </c>
      <c r="D90" s="10"/>
      <c r="E90" s="9"/>
      <c r="F90" s="85">
        <v>23756021</v>
      </c>
      <c r="G90" s="86">
        <f t="shared" si="5"/>
        <v>23756021</v>
      </c>
      <c r="H90" s="87">
        <f t="shared" si="6"/>
        <v>6.8303683151236338</v>
      </c>
    </row>
    <row r="91" spans="1:8" x14ac:dyDescent="0.25">
      <c r="A91" s="8" t="str">
        <f>[1]personnel!A90</f>
        <v>052111600100</v>
      </c>
      <c r="B91" s="95" t="str">
        <f>[1]personnel!B90</f>
        <v>School of Hygiene</v>
      </c>
      <c r="C91" s="9"/>
      <c r="D91" s="10"/>
      <c r="E91" s="6"/>
      <c r="F91" s="85"/>
      <c r="G91" s="86">
        <f t="shared" si="5"/>
        <v>0</v>
      </c>
      <c r="H91" s="87"/>
    </row>
    <row r="92" spans="1:8" x14ac:dyDescent="0.25">
      <c r="A92" s="8" t="str">
        <f>[1]personnel!A91</f>
        <v>052111600103</v>
      </c>
      <c r="B92" s="95" t="str">
        <f>[1]personnel!B91</f>
        <v>School of Health Technology</v>
      </c>
      <c r="C92" s="9">
        <v>0</v>
      </c>
      <c r="D92" s="10"/>
      <c r="E92" s="9"/>
      <c r="F92" s="85"/>
      <c r="G92" s="86">
        <f t="shared" si="5"/>
        <v>0</v>
      </c>
      <c r="H92" s="87"/>
    </row>
    <row r="93" spans="1:8" x14ac:dyDescent="0.25">
      <c r="A93" s="8" t="str">
        <f>[1]personnel!A92</f>
        <v>052111600100</v>
      </c>
      <c r="B93" s="95" t="str">
        <f>[1]personnel!B92</f>
        <v>School of Health Technology Bebeji</v>
      </c>
      <c r="C93" s="9">
        <v>0</v>
      </c>
      <c r="D93" s="10"/>
      <c r="E93" s="9"/>
      <c r="F93" s="85"/>
      <c r="G93" s="86">
        <f t="shared" si="5"/>
        <v>0</v>
      </c>
      <c r="H93" s="87"/>
    </row>
    <row r="94" spans="1:8" x14ac:dyDescent="0.25">
      <c r="A94" s="8" t="str">
        <f>[1]personnel!A93</f>
        <v>052110400100</v>
      </c>
      <c r="B94" s="95" t="str">
        <f>[1]personnel!B93</f>
        <v xml:space="preserve"> C. OF NURSING AND MID-WIFERY, KN &amp; DBT </v>
      </c>
      <c r="C94" s="9">
        <v>0</v>
      </c>
      <c r="D94" s="10"/>
      <c r="E94" s="9"/>
      <c r="F94" s="85"/>
      <c r="G94" s="86">
        <f t="shared" si="5"/>
        <v>0</v>
      </c>
      <c r="H94" s="87"/>
    </row>
    <row r="95" spans="1:8" x14ac:dyDescent="0.25">
      <c r="A95" s="8" t="str">
        <f>[1]personnel!A94</f>
        <v>052110400109</v>
      </c>
      <c r="B95" s="95" t="str">
        <f>[1]personnel!B94</f>
        <v xml:space="preserve"> POST BASIC C. OF NUR. AND MID-WIFE, MDB &amp; GZW </v>
      </c>
      <c r="C95" s="9">
        <v>0</v>
      </c>
      <c r="D95" s="10"/>
      <c r="E95" s="9"/>
      <c r="F95" s="85"/>
      <c r="G95" s="86">
        <f t="shared" si="5"/>
        <v>0</v>
      </c>
      <c r="H95" s="87"/>
    </row>
    <row r="96" spans="1:8" x14ac:dyDescent="0.25">
      <c r="A96" s="8" t="str">
        <f>[1]personnel!A95</f>
        <v>052111600900</v>
      </c>
      <c r="B96" s="95" t="str">
        <f>[1]personnel!B95</f>
        <v>CONTRIBUTORY HEALTH MGT</v>
      </c>
      <c r="C96" s="9">
        <v>167746500</v>
      </c>
      <c r="D96" s="10"/>
      <c r="E96" s="9"/>
      <c r="F96" s="85"/>
      <c r="G96" s="86">
        <f t="shared" si="5"/>
        <v>0</v>
      </c>
      <c r="H96" s="87">
        <f t="shared" si="6"/>
        <v>0</v>
      </c>
    </row>
    <row r="97" spans="1:8" x14ac:dyDescent="0.25">
      <c r="A97" s="8" t="str">
        <f>[1]personnel!A96</f>
        <v>052111601000</v>
      </c>
      <c r="B97" s="95" t="str">
        <f>[1]personnel!B96</f>
        <v>KHETFUND</v>
      </c>
      <c r="C97" s="9">
        <v>2550000000</v>
      </c>
      <c r="D97" s="10"/>
      <c r="E97" s="9"/>
      <c r="F97" s="85"/>
      <c r="G97" s="86">
        <f t="shared" si="5"/>
        <v>0</v>
      </c>
      <c r="H97" s="87">
        <f t="shared" si="6"/>
        <v>0</v>
      </c>
    </row>
    <row r="98" spans="1:8" x14ac:dyDescent="0.25">
      <c r="A98" s="8" t="str">
        <f>[1]personnel!A97</f>
        <v>052111601100</v>
      </c>
      <c r="B98" s="95" t="str">
        <f>[1]personnel!B97</f>
        <v>DRUGS ABUSE CONTROL AGENCY</v>
      </c>
      <c r="C98" s="9">
        <v>100000000</v>
      </c>
      <c r="D98" s="10"/>
      <c r="E98" s="9"/>
      <c r="F98" s="85"/>
      <c r="G98" s="86">
        <f t="shared" si="5"/>
        <v>0</v>
      </c>
      <c r="H98" s="87">
        <f t="shared" si="6"/>
        <v>0</v>
      </c>
    </row>
    <row r="99" spans="1:8" x14ac:dyDescent="0.25">
      <c r="A99" s="8" t="str">
        <f>[1]personnel!A98</f>
        <v>051700100100</v>
      </c>
      <c r="B99" s="6" t="str">
        <f>[1]personnel!B98</f>
        <v xml:space="preserve">Ministry of Education </v>
      </c>
      <c r="C99" s="9">
        <v>3901856351</v>
      </c>
      <c r="D99" s="10"/>
      <c r="E99" s="9">
        <v>258331669.63999999</v>
      </c>
      <c r="F99" s="85">
        <v>76894010</v>
      </c>
      <c r="G99" s="86">
        <f>D99+E99+F99</f>
        <v>335225679.63999999</v>
      </c>
      <c r="H99" s="87">
        <f t="shared" si="6"/>
        <v>8.591440829288489</v>
      </c>
    </row>
    <row r="100" spans="1:8" x14ac:dyDescent="0.25">
      <c r="A100" s="8" t="str">
        <f>[1]personnel!A99</f>
        <v>051702400000</v>
      </c>
      <c r="B100" s="6" t="str">
        <f>[1]personnel!B99</f>
        <v>Kano State Islamic &amp; Quaranic School Board</v>
      </c>
      <c r="C100" s="9">
        <v>460068384</v>
      </c>
      <c r="D100" s="10"/>
      <c r="E100" s="9"/>
      <c r="F100" s="85"/>
      <c r="G100" s="86">
        <f>D100+E100+F100</f>
        <v>0</v>
      </c>
      <c r="H100" s="87">
        <f t="shared" si="6"/>
        <v>0</v>
      </c>
    </row>
    <row r="101" spans="1:8" x14ac:dyDescent="0.25">
      <c r="A101" s="8" t="str">
        <f>[1]personnel!A100</f>
        <v>051702500000</v>
      </c>
      <c r="B101" s="6" t="str">
        <f>[1]personnel!B100</f>
        <v>Informatic Institute</v>
      </c>
      <c r="C101" s="9">
        <v>30000000</v>
      </c>
      <c r="D101" s="10"/>
      <c r="E101" s="9"/>
      <c r="F101" s="85"/>
      <c r="G101" s="86">
        <f t="shared" ref="G101:G107" si="7">D101+E101+F101</f>
        <v>0</v>
      </c>
      <c r="H101" s="87">
        <f t="shared" si="6"/>
        <v>0</v>
      </c>
    </row>
    <row r="102" spans="1:8" x14ac:dyDescent="0.25">
      <c r="A102" s="8" t="str">
        <f>[1]personnel!A101</f>
        <v>051700800300</v>
      </c>
      <c r="B102" s="6" t="str">
        <f>[1]personnel!B101</f>
        <v>Agency for Mass Education</v>
      </c>
      <c r="C102" s="9">
        <v>162157543</v>
      </c>
      <c r="D102" s="10"/>
      <c r="E102" s="9"/>
      <c r="F102" s="85"/>
      <c r="G102" s="86">
        <f t="shared" si="7"/>
        <v>0</v>
      </c>
      <c r="H102" s="87">
        <f t="shared" si="6"/>
        <v>0</v>
      </c>
    </row>
    <row r="103" spans="1:8" x14ac:dyDescent="0.25">
      <c r="A103" s="8" t="str">
        <f>[1]personnel!A102</f>
        <v>051702200900</v>
      </c>
      <c r="B103" s="6" t="str">
        <f>[1]personnel!B102</f>
        <v>Aminu School of Islamic Legal Studies</v>
      </c>
      <c r="C103" s="9">
        <v>342791400</v>
      </c>
      <c r="D103" s="10"/>
      <c r="E103" s="9"/>
      <c r="F103" s="85"/>
      <c r="G103" s="86">
        <f t="shared" si="7"/>
        <v>0</v>
      </c>
      <c r="H103" s="87">
        <f t="shared" si="6"/>
        <v>0</v>
      </c>
    </row>
    <row r="104" spans="1:8" x14ac:dyDescent="0.25">
      <c r="A104" s="8" t="str">
        <f>[1]personnel!A103</f>
        <v>051702201000</v>
      </c>
      <c r="B104" s="6" t="str">
        <f>[1]personnel!B103</f>
        <v>Audu Bako College of Agric Danbatta</v>
      </c>
      <c r="C104" s="9">
        <v>320000000</v>
      </c>
      <c r="D104" s="10"/>
      <c r="E104" s="9"/>
      <c r="F104" s="85"/>
      <c r="G104" s="86">
        <f t="shared" si="7"/>
        <v>0</v>
      </c>
      <c r="H104" s="87">
        <f t="shared" si="6"/>
        <v>0</v>
      </c>
    </row>
    <row r="105" spans="1:8" x14ac:dyDescent="0.25">
      <c r="A105" s="8" t="str">
        <f>[1]personnel!A104</f>
        <v>051702300100</v>
      </c>
      <c r="B105" s="6" t="str">
        <f>[1]personnel!B104</f>
        <v>College of Education &amp; Preliminary Studies</v>
      </c>
      <c r="C105" s="9">
        <v>2214530000</v>
      </c>
      <c r="D105" s="10"/>
      <c r="E105" s="9"/>
      <c r="F105" s="85"/>
      <c r="G105" s="86">
        <f t="shared" si="7"/>
        <v>0</v>
      </c>
      <c r="H105" s="87">
        <f t="shared" si="6"/>
        <v>0</v>
      </c>
    </row>
    <row r="106" spans="1:8" x14ac:dyDescent="0.25">
      <c r="A106" s="8" t="str">
        <f>[1]personnel!A105</f>
        <v>051702100700</v>
      </c>
      <c r="B106" s="6" t="str">
        <f>[1]personnel!B105</f>
        <v>Kano State University Science &amp; Technology   (Wudil)</v>
      </c>
      <c r="C106" s="9">
        <v>2878000000</v>
      </c>
      <c r="D106" s="10"/>
      <c r="E106" s="9"/>
      <c r="F106" s="85"/>
      <c r="G106" s="86">
        <f t="shared" si="7"/>
        <v>0</v>
      </c>
      <c r="H106" s="87">
        <f t="shared" si="6"/>
        <v>0</v>
      </c>
    </row>
    <row r="107" spans="1:8" x14ac:dyDescent="0.25">
      <c r="A107" s="8" t="str">
        <f>[1]personnel!A106</f>
        <v>051700800300</v>
      </c>
      <c r="B107" s="6" t="str">
        <f>[1]personnel!B106</f>
        <v>Kano State library Board</v>
      </c>
      <c r="C107" s="9">
        <v>119250000</v>
      </c>
      <c r="D107" s="10"/>
      <c r="E107" s="9"/>
      <c r="F107" s="85"/>
      <c r="G107" s="86">
        <f t="shared" si="7"/>
        <v>0</v>
      </c>
      <c r="H107" s="87">
        <f t="shared" si="6"/>
        <v>0</v>
      </c>
    </row>
    <row r="108" spans="1:8" x14ac:dyDescent="0.25">
      <c r="A108" s="8" t="str">
        <f>[1]personnel!A107</f>
        <v>051700300200</v>
      </c>
      <c r="B108" s="6" t="str">
        <f>[1]personnel!B107</f>
        <v>SUBEB</v>
      </c>
      <c r="C108" s="9">
        <v>2023041810</v>
      </c>
      <c r="D108" s="10"/>
      <c r="E108" s="9"/>
      <c r="F108" s="85">
        <v>46634411.959999993</v>
      </c>
      <c r="G108" s="86">
        <f>D108+E108+F108</f>
        <v>46634411.959999993</v>
      </c>
      <c r="H108" s="87">
        <f t="shared" si="6"/>
        <v>2.3051630336794666</v>
      </c>
    </row>
    <row r="109" spans="1:8" x14ac:dyDescent="0.25">
      <c r="A109" s="8" t="str">
        <f>[1]personnel!A108</f>
        <v>051705700200</v>
      </c>
      <c r="B109" s="6" t="str">
        <f>[1]personnel!B108</f>
        <v>Senior  Secondary Schools Mgt. Board</v>
      </c>
      <c r="C109" s="9">
        <v>274600000</v>
      </c>
      <c r="D109" s="10"/>
      <c r="E109" s="9"/>
      <c r="F109" s="85"/>
      <c r="G109" s="86">
        <f>D109+E109+F109</f>
        <v>0</v>
      </c>
      <c r="H109" s="87">
        <f t="shared" si="6"/>
        <v>0</v>
      </c>
    </row>
    <row r="110" spans="1:8" x14ac:dyDescent="0.25">
      <c r="A110" s="8" t="str">
        <f>[1]personnel!A109</f>
        <v>051705600100</v>
      </c>
      <c r="B110" s="6" t="str">
        <f>[1]personnel!B109</f>
        <v>Kano State Scholarship Board</v>
      </c>
      <c r="C110" s="9">
        <v>956018232.44000006</v>
      </c>
      <c r="D110" s="10"/>
      <c r="E110" s="9"/>
      <c r="F110" s="85"/>
      <c r="G110" s="86">
        <f t="shared" ref="G110:G126" si="8">D110+E110+F110</f>
        <v>0</v>
      </c>
      <c r="H110" s="87">
        <f t="shared" si="6"/>
        <v>0</v>
      </c>
    </row>
    <row r="111" spans="1:8" x14ac:dyDescent="0.25">
      <c r="A111" s="8" t="str">
        <f>[1]personnel!A110</f>
        <v>051701800500</v>
      </c>
      <c r="B111" s="6" t="str">
        <f>[1]personnel!B110</f>
        <v>Kano State Polytechnic</v>
      </c>
      <c r="C111" s="9">
        <v>283000000</v>
      </c>
      <c r="D111" s="10"/>
      <c r="E111" s="9"/>
      <c r="F111" s="85"/>
      <c r="G111" s="86">
        <f t="shared" si="8"/>
        <v>0</v>
      </c>
      <c r="H111" s="87">
        <f t="shared" si="6"/>
        <v>0</v>
      </c>
    </row>
    <row r="112" spans="1:8" x14ac:dyDescent="0.25">
      <c r="A112" s="8" t="str">
        <f>[1]personnel!A111</f>
        <v>05170600300</v>
      </c>
      <c r="B112" s="6" t="str">
        <f>[1]personnel!B111</f>
        <v>Science &amp; Technical Schools Board</v>
      </c>
      <c r="C112" s="9">
        <v>276784000</v>
      </c>
      <c r="D112" s="10"/>
      <c r="E112" s="9"/>
      <c r="F112" s="85"/>
      <c r="G112" s="86">
        <f t="shared" si="8"/>
        <v>0</v>
      </c>
      <c r="H112" s="87">
        <f t="shared" si="6"/>
        <v>0</v>
      </c>
    </row>
    <row r="113" spans="1:8" x14ac:dyDescent="0.25">
      <c r="A113" s="8" t="str">
        <f>[1]personnel!A112</f>
        <v>051701900600</v>
      </c>
      <c r="B113" s="6" t="str">
        <f>[1]personnel!B112</f>
        <v xml:space="preserve">SA'ADATU RIMI COLLEGE OF EDUCATION KUMBOTSO                 </v>
      </c>
      <c r="C113" s="9">
        <v>396530000</v>
      </c>
      <c r="D113" s="10"/>
      <c r="E113" s="9"/>
      <c r="F113" s="85"/>
      <c r="G113" s="86">
        <f t="shared" si="8"/>
        <v>0</v>
      </c>
      <c r="H113" s="87">
        <f t="shared" si="6"/>
        <v>0</v>
      </c>
    </row>
    <row r="114" spans="1:8" x14ac:dyDescent="0.25">
      <c r="A114" s="8" t="str">
        <f>[1]personnel!A113</f>
        <v>051702100800</v>
      </c>
      <c r="B114" s="6" t="str">
        <f>[1]personnel!B113</f>
        <v>Yusufu Maitama Sule  University</v>
      </c>
      <c r="C114" s="9">
        <v>1202855824</v>
      </c>
      <c r="D114" s="10"/>
      <c r="E114" s="9"/>
      <c r="F114" s="85"/>
      <c r="G114" s="86">
        <f t="shared" si="8"/>
        <v>0</v>
      </c>
      <c r="H114" s="87">
        <f t="shared" si="6"/>
        <v>0</v>
      </c>
    </row>
    <row r="115" spans="1:8" x14ac:dyDescent="0.25">
      <c r="A115" s="8" t="str">
        <f>[1]personnel!A114</f>
        <v>051706100000</v>
      </c>
      <c r="B115" s="6" t="str">
        <f>[1]personnel!B114</f>
        <v>RMK College of Basic &amp; Remedial Studies T/Wada</v>
      </c>
      <c r="C115" s="9">
        <v>163000000</v>
      </c>
      <c r="D115" s="10"/>
      <c r="E115" s="9"/>
      <c r="F115" s="85"/>
      <c r="G115" s="86">
        <f t="shared" si="8"/>
        <v>0</v>
      </c>
      <c r="H115" s="87">
        <f t="shared" si="6"/>
        <v>0</v>
      </c>
    </row>
    <row r="116" spans="1:8" x14ac:dyDescent="0.25">
      <c r="A116" s="8" t="str">
        <f>[1]personnel!A115</f>
        <v>051706000600</v>
      </c>
      <c r="B116" s="6" t="str">
        <f>[1]personnel!B115</f>
        <v xml:space="preserve"> KANO STATE PRIVATE AND VALUNTARY INST BOARD </v>
      </c>
      <c r="C116" s="9">
        <v>138600000</v>
      </c>
      <c r="D116" s="10"/>
      <c r="E116" s="9"/>
      <c r="F116" s="85"/>
      <c r="G116" s="86">
        <f t="shared" si="8"/>
        <v>0</v>
      </c>
      <c r="H116" s="87">
        <f t="shared" si="6"/>
        <v>0</v>
      </c>
    </row>
    <row r="117" spans="1:8" x14ac:dyDescent="0.25">
      <c r="A117" s="8" t="str">
        <f>[1]personnel!A116</f>
        <v>052300100100</v>
      </c>
      <c r="B117" s="6" t="str">
        <f>[1]personnel!B116</f>
        <v>Min. of Inf.,Cult.,Int.Aff., Youth &amp; Sports</v>
      </c>
      <c r="C117" s="9">
        <v>238500000</v>
      </c>
      <c r="D117" s="10"/>
      <c r="E117" s="9"/>
      <c r="F117" s="85"/>
      <c r="G117" s="86">
        <f t="shared" si="8"/>
        <v>0</v>
      </c>
      <c r="H117" s="87">
        <f t="shared" si="6"/>
        <v>0</v>
      </c>
    </row>
    <row r="118" spans="1:8" x14ac:dyDescent="0.25">
      <c r="A118" s="8" t="str">
        <f>[1]personnel!A117</f>
        <v>052300300100</v>
      </c>
      <c r="B118" s="6" t="str">
        <f>[1]personnel!B117</f>
        <v>Abubakar Rimi Television Corporation</v>
      </c>
      <c r="C118" s="9">
        <v>322845000</v>
      </c>
      <c r="D118" s="10"/>
      <c r="E118" s="9"/>
      <c r="F118" s="85"/>
      <c r="G118" s="86">
        <f t="shared" si="8"/>
        <v>0</v>
      </c>
      <c r="H118" s="87">
        <f t="shared" si="6"/>
        <v>0</v>
      </c>
    </row>
    <row r="119" spans="1:8" x14ac:dyDescent="0.25">
      <c r="A119" s="8" t="str">
        <f>[1]personnel!A118</f>
        <v>055300400100</v>
      </c>
      <c r="B119" s="6" t="str">
        <f>[1]personnel!B118</f>
        <v>Kano State Radio Corporation</v>
      </c>
      <c r="C119" s="9">
        <v>447487401</v>
      </c>
      <c r="D119" s="10"/>
      <c r="E119" s="9"/>
      <c r="F119" s="85"/>
      <c r="G119" s="86">
        <f t="shared" si="8"/>
        <v>0</v>
      </c>
      <c r="H119" s="87">
        <f t="shared" si="6"/>
        <v>0</v>
      </c>
    </row>
    <row r="120" spans="1:8" x14ac:dyDescent="0.25">
      <c r="A120" s="8" t="str">
        <f>[1]personnel!A119</f>
        <v>012305500500</v>
      </c>
      <c r="B120" s="6" t="str">
        <f>[1]personnel!B119</f>
        <v>Triumph Publishing Company</v>
      </c>
      <c r="C120" s="9">
        <v>446410000</v>
      </c>
      <c r="D120" s="10"/>
      <c r="E120" s="9"/>
      <c r="F120" s="85"/>
      <c r="G120" s="86">
        <f t="shared" si="8"/>
        <v>0</v>
      </c>
      <c r="H120" s="87">
        <f t="shared" si="6"/>
        <v>0</v>
      </c>
    </row>
    <row r="121" spans="1:8" x14ac:dyDescent="0.25">
      <c r="A121" s="8" t="str">
        <f>[1]personnel!A120</f>
        <v>052300200100</v>
      </c>
      <c r="B121" s="6" t="str">
        <f>[1]personnel!B120</f>
        <v>History &amp; Culture Bureau</v>
      </c>
      <c r="C121" s="9">
        <v>39857407</v>
      </c>
      <c r="D121" s="10"/>
      <c r="E121" s="9"/>
      <c r="F121" s="85"/>
      <c r="G121" s="86">
        <f t="shared" si="8"/>
        <v>0</v>
      </c>
      <c r="H121" s="87">
        <f t="shared" si="6"/>
        <v>0</v>
      </c>
    </row>
    <row r="122" spans="1:8" x14ac:dyDescent="0.25">
      <c r="A122" s="8" t="str">
        <f>[1]personnel!A121</f>
        <v>012301300400</v>
      </c>
      <c r="B122" s="6" t="str">
        <f>[1]personnel!B121</f>
        <v>Governement Printing Press</v>
      </c>
      <c r="C122" s="9">
        <v>31000000</v>
      </c>
      <c r="D122" s="10"/>
      <c r="E122" s="9"/>
      <c r="F122" s="85"/>
      <c r="G122" s="86">
        <f t="shared" si="8"/>
        <v>0</v>
      </c>
      <c r="H122" s="87">
        <f t="shared" si="6"/>
        <v>0</v>
      </c>
    </row>
    <row r="123" spans="1:8" x14ac:dyDescent="0.25">
      <c r="A123" s="8" t="str">
        <f>[1]personnel!A122</f>
        <v>012301000300</v>
      </c>
      <c r="B123" s="6" t="str">
        <f>[1]personnel!B122</f>
        <v>Kano State Censorship Board</v>
      </c>
      <c r="C123" s="9">
        <v>116150000</v>
      </c>
      <c r="D123" s="10"/>
      <c r="E123" s="9"/>
      <c r="F123" s="85"/>
      <c r="G123" s="86">
        <f t="shared" si="8"/>
        <v>0</v>
      </c>
      <c r="H123" s="87">
        <f t="shared" si="6"/>
        <v>0</v>
      </c>
    </row>
    <row r="124" spans="1:8" x14ac:dyDescent="0.25">
      <c r="A124" s="8" t="str">
        <f>[1]personnel!A123</f>
        <v>011100100900</v>
      </c>
      <c r="B124" s="6" t="str">
        <f>[1]personnel!B123</f>
        <v>Kano Pillars</v>
      </c>
      <c r="C124" s="9">
        <v>160000000</v>
      </c>
      <c r="D124" s="10"/>
      <c r="E124" s="9"/>
      <c r="F124" s="85"/>
      <c r="G124" s="86">
        <f t="shared" si="8"/>
        <v>0</v>
      </c>
      <c r="H124" s="87">
        <f t="shared" si="6"/>
        <v>0</v>
      </c>
    </row>
    <row r="125" spans="1:8" x14ac:dyDescent="0.25">
      <c r="A125" s="8" t="str">
        <f>[1]personnel!A124</f>
        <v>012305700700</v>
      </c>
      <c r="B125" s="6" t="str">
        <f>[1]personnel!B124</f>
        <v>Youth Development Directorate</v>
      </c>
      <c r="C125" s="9">
        <v>240170000</v>
      </c>
      <c r="D125" s="10"/>
      <c r="E125" s="9"/>
      <c r="F125" s="85"/>
      <c r="G125" s="86">
        <f t="shared" si="8"/>
        <v>0</v>
      </c>
      <c r="H125" s="87">
        <f t="shared" si="6"/>
        <v>0</v>
      </c>
    </row>
    <row r="126" spans="1:8" x14ac:dyDescent="0.25">
      <c r="A126" s="8" t="str">
        <f>[1]personnel!A125</f>
        <v>051400000000</v>
      </c>
      <c r="B126" s="6" t="str">
        <f>[1]personnel!B125</f>
        <v>Ministry of Women Affairs &amp; Social Dev.</v>
      </c>
      <c r="C126" s="9">
        <v>861000000</v>
      </c>
      <c r="D126" s="10"/>
      <c r="E126" s="9"/>
      <c r="F126" s="85"/>
      <c r="G126" s="86">
        <f t="shared" si="8"/>
        <v>0</v>
      </c>
      <c r="H126" s="87">
        <f t="shared" si="6"/>
        <v>0</v>
      </c>
    </row>
    <row r="127" spans="1:8" x14ac:dyDescent="0.25">
      <c r="A127" s="8" t="str">
        <f>[1]personnel!A126</f>
        <v>053905100100</v>
      </c>
      <c r="B127" s="6" t="str">
        <f>[1]personnel!B126</f>
        <v>Kano State Sports Commission</v>
      </c>
      <c r="C127" s="9">
        <v>410000000</v>
      </c>
      <c r="D127" s="10"/>
      <c r="E127" s="9"/>
      <c r="F127" s="85">
        <v>24897090</v>
      </c>
      <c r="G127" s="86">
        <f>D127+E127+F127</f>
        <v>24897090</v>
      </c>
      <c r="H127" s="87">
        <f t="shared" si="6"/>
        <v>6.0724609756097561</v>
      </c>
    </row>
    <row r="128" spans="1:8" x14ac:dyDescent="0.25">
      <c r="A128" s="7"/>
      <c r="B128" s="22" t="str">
        <f>[1]personnel!B127</f>
        <v>Sub total</v>
      </c>
      <c r="C128" s="11">
        <f>SUM(C79:C127)</f>
        <v>62101274632.355453</v>
      </c>
      <c r="D128" s="31">
        <f>SUM(D79:D127)</f>
        <v>20948033.989999998</v>
      </c>
      <c r="E128" s="11">
        <f>SUM(E79:E127)</f>
        <v>344052662.62</v>
      </c>
      <c r="F128" s="11">
        <f>SUM(F79:F127)</f>
        <v>215202158.83999997</v>
      </c>
      <c r="G128" s="88">
        <f>D128+E128+F128</f>
        <v>580202855.45000005</v>
      </c>
      <c r="H128" s="87">
        <f t="shared" si="6"/>
        <v>0.93428493840882931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"/>
  <sheetViews>
    <sheetView tabSelected="1" workbookViewId="0">
      <selection activeCell="D6" sqref="D6"/>
    </sheetView>
  </sheetViews>
  <sheetFormatPr defaultRowHeight="15" x14ac:dyDescent="0.25"/>
  <cols>
    <col min="1" max="1" width="10.85546875" customWidth="1"/>
    <col min="2" max="2" width="38.140625" customWidth="1"/>
    <col min="3" max="3" width="18.42578125" customWidth="1"/>
    <col min="4" max="4" width="18.5703125" customWidth="1"/>
    <col min="5" max="5" width="18.42578125" customWidth="1"/>
    <col min="6" max="6" width="18.28515625" customWidth="1"/>
    <col min="7" max="7" width="19.85546875" bestFit="1" customWidth="1"/>
  </cols>
  <sheetData>
    <row r="1" spans="1:7" ht="21" x14ac:dyDescent="0.25">
      <c r="A1" s="97" t="s">
        <v>317</v>
      </c>
      <c r="B1" s="97"/>
      <c r="C1" s="97"/>
      <c r="D1" s="97"/>
      <c r="E1" s="97"/>
      <c r="F1" s="97"/>
      <c r="G1" s="97"/>
    </row>
    <row r="2" spans="1:7" ht="21.75" thickBot="1" x14ac:dyDescent="0.3">
      <c r="A2" s="98" t="s">
        <v>318</v>
      </c>
      <c r="B2" s="98"/>
      <c r="C2" s="98"/>
      <c r="D2" s="98"/>
      <c r="E2" s="98"/>
      <c r="F2" s="98"/>
      <c r="G2" s="98"/>
    </row>
    <row r="3" spans="1:7" ht="15.75" x14ac:dyDescent="0.25">
      <c r="A3" s="99"/>
      <c r="B3" s="100"/>
      <c r="C3" s="101">
        <v>2018</v>
      </c>
      <c r="D3" s="102"/>
      <c r="E3" s="103"/>
      <c r="F3" s="103"/>
      <c r="G3" s="103"/>
    </row>
    <row r="4" spans="1:7" ht="16.5" thickBot="1" x14ac:dyDescent="0.3">
      <c r="A4" s="104" t="s">
        <v>319</v>
      </c>
      <c r="B4" s="105" t="s">
        <v>320</v>
      </c>
      <c r="C4" s="106" t="s">
        <v>321</v>
      </c>
      <c r="D4" s="107"/>
      <c r="E4" s="108"/>
      <c r="F4" s="108"/>
      <c r="G4" s="108"/>
    </row>
    <row r="5" spans="1:7" ht="31.5" x14ac:dyDescent="0.25">
      <c r="A5" s="104" t="s">
        <v>322</v>
      </c>
      <c r="B5" s="105" t="s">
        <v>323</v>
      </c>
      <c r="C5" s="109" t="s">
        <v>324</v>
      </c>
      <c r="D5" s="110" t="s">
        <v>325</v>
      </c>
      <c r="E5" s="111" t="s">
        <v>326</v>
      </c>
      <c r="F5" s="111" t="s">
        <v>327</v>
      </c>
      <c r="G5" s="112" t="s">
        <v>328</v>
      </c>
    </row>
    <row r="6" spans="1:7" ht="16.5" thickBot="1" x14ac:dyDescent="0.3">
      <c r="A6" s="113"/>
      <c r="B6" s="114"/>
      <c r="C6" s="115" t="s">
        <v>259</v>
      </c>
      <c r="D6" s="107"/>
      <c r="E6" s="108"/>
      <c r="F6" s="108"/>
      <c r="G6" s="108"/>
    </row>
    <row r="7" spans="1:7" ht="15.75" x14ac:dyDescent="0.25">
      <c r="A7" s="116"/>
      <c r="B7" s="105" t="s">
        <v>329</v>
      </c>
      <c r="C7" s="117">
        <f>C9+C37+C66+C72</f>
        <v>126780727634</v>
      </c>
      <c r="D7" s="117">
        <f>D9+D37+D66+D72</f>
        <v>10122859416.699999</v>
      </c>
      <c r="E7" s="117">
        <f>E9+E37+E66+E72</f>
        <v>9308966041.920002</v>
      </c>
      <c r="F7" s="117">
        <f>F9+F37+F66+F72</f>
        <v>9644018732.7399979</v>
      </c>
      <c r="G7" s="118">
        <f>D7+E7+F7</f>
        <v>29075844191.360001</v>
      </c>
    </row>
    <row r="8" spans="1:7" x14ac:dyDescent="0.25">
      <c r="A8" s="119"/>
      <c r="B8" s="119"/>
      <c r="C8" s="120"/>
      <c r="D8" s="121"/>
      <c r="E8" s="121"/>
      <c r="F8" s="121"/>
      <c r="G8" s="121"/>
    </row>
    <row r="9" spans="1:7" ht="15.75" x14ac:dyDescent="0.25">
      <c r="A9" s="122" t="s">
        <v>330</v>
      </c>
      <c r="B9" s="123" t="s">
        <v>9</v>
      </c>
      <c r="C9" s="124">
        <f>C10+C11+C12+C13+C14+C15+C16+C18+C17+C19+C21+C22+C23+C24+C25+C26+C27+C28+C29+C30++C31+C32+C33+C34+C35</f>
        <v>689080000</v>
      </c>
      <c r="D9" s="124">
        <f>D10+D11+D12+D13+D14+D15+D16+D18+D17+D19+D21+D22+D23+D24+D25+D26+D27+D28+D29+D30++D31+D32+D33+D34+D35</f>
        <v>18762000</v>
      </c>
      <c r="E9" s="124">
        <f>E10+E11+E12+E13+E14+E15+E16+E18+E17+E19+E21+E22+E23+E24+E25+E26+E27+E28+E29+E30++E31+E32+E33+E34+E35</f>
        <v>5675005</v>
      </c>
      <c r="F9" s="124">
        <f>F10+F11+F12+F13+F14+F15+F16+F18+F17+F19+F21+F22+F23+F24+F25+F26+F27+F28+F29+F30++F31+F32+F33+F34+F35</f>
        <v>9983847.0500000007</v>
      </c>
      <c r="G9" s="124">
        <f>F9+E9+D9</f>
        <v>34420852.049999997</v>
      </c>
    </row>
    <row r="10" spans="1:7" ht="30" x14ac:dyDescent="0.25">
      <c r="A10" s="125" t="s">
        <v>10</v>
      </c>
      <c r="B10" s="126" t="s">
        <v>331</v>
      </c>
      <c r="C10" s="127"/>
      <c r="D10" s="128"/>
      <c r="E10" s="128"/>
      <c r="F10" s="128"/>
      <c r="G10" s="128"/>
    </row>
    <row r="11" spans="1:7" ht="15.75" x14ac:dyDescent="0.25">
      <c r="A11" s="129" t="s">
        <v>65</v>
      </c>
      <c r="B11" s="130" t="s">
        <v>332</v>
      </c>
      <c r="C11" s="127">
        <v>2000000</v>
      </c>
      <c r="D11" s="128"/>
      <c r="E11" s="128"/>
      <c r="F11" s="128"/>
      <c r="G11" s="128">
        <f>F11+E11+D11</f>
        <v>0</v>
      </c>
    </row>
    <row r="12" spans="1:7" ht="15.75" x14ac:dyDescent="0.25">
      <c r="A12" s="129" t="s">
        <v>333</v>
      </c>
      <c r="B12" s="131" t="s">
        <v>334</v>
      </c>
      <c r="C12" s="132">
        <v>40000000</v>
      </c>
      <c r="D12" s="128"/>
      <c r="E12" s="128"/>
      <c r="F12" s="128"/>
      <c r="G12" s="128">
        <f t="shared" ref="G12:G78" si="0">F12+E12+D12</f>
        <v>0</v>
      </c>
    </row>
    <row r="13" spans="1:7" ht="15.75" x14ac:dyDescent="0.25">
      <c r="A13" s="129" t="s">
        <v>335</v>
      </c>
      <c r="B13" s="133" t="s">
        <v>243</v>
      </c>
      <c r="C13" s="134">
        <v>30000000</v>
      </c>
      <c r="D13" s="128">
        <v>1350000</v>
      </c>
      <c r="E13" s="128"/>
      <c r="F13" s="128"/>
      <c r="G13" s="128">
        <f t="shared" si="0"/>
        <v>1350000</v>
      </c>
    </row>
    <row r="14" spans="1:7" ht="15.75" x14ac:dyDescent="0.25">
      <c r="A14" s="129" t="s">
        <v>336</v>
      </c>
      <c r="B14" s="126" t="s">
        <v>337</v>
      </c>
      <c r="C14" s="127">
        <v>20000000</v>
      </c>
      <c r="D14" s="128"/>
      <c r="E14" s="128"/>
      <c r="F14" s="128"/>
      <c r="G14" s="128">
        <f t="shared" si="0"/>
        <v>0</v>
      </c>
    </row>
    <row r="15" spans="1:7" ht="15.75" x14ac:dyDescent="0.25">
      <c r="A15" s="135" t="s">
        <v>338</v>
      </c>
      <c r="B15" s="136" t="s">
        <v>339</v>
      </c>
      <c r="C15" s="137"/>
      <c r="D15" s="137"/>
      <c r="E15" s="137"/>
      <c r="F15" s="137"/>
      <c r="G15" s="128">
        <f t="shared" si="0"/>
        <v>0</v>
      </c>
    </row>
    <row r="16" spans="1:7" ht="15.75" x14ac:dyDescent="0.25">
      <c r="A16" s="135" t="s">
        <v>279</v>
      </c>
      <c r="B16" s="126" t="s">
        <v>340</v>
      </c>
      <c r="C16" s="127">
        <v>2000000</v>
      </c>
      <c r="D16" s="128">
        <v>40000</v>
      </c>
      <c r="E16" s="128"/>
      <c r="F16" s="128"/>
      <c r="G16" s="128">
        <f t="shared" si="0"/>
        <v>40000</v>
      </c>
    </row>
    <row r="17" spans="1:7" ht="15.75" x14ac:dyDescent="0.25">
      <c r="A17" s="135" t="s">
        <v>26</v>
      </c>
      <c r="B17" s="126" t="s">
        <v>341</v>
      </c>
      <c r="C17" s="127">
        <v>40000000</v>
      </c>
      <c r="D17" s="128"/>
      <c r="E17" s="128"/>
      <c r="F17" s="128"/>
      <c r="G17" s="128">
        <f t="shared" si="0"/>
        <v>0</v>
      </c>
    </row>
    <row r="18" spans="1:7" ht="15.75" x14ac:dyDescent="0.25">
      <c r="A18" s="138" t="s">
        <v>342</v>
      </c>
      <c r="B18" s="126" t="s">
        <v>343</v>
      </c>
      <c r="C18" s="127"/>
      <c r="D18" s="128"/>
      <c r="E18" s="128"/>
      <c r="F18" s="128"/>
      <c r="G18" s="128">
        <f t="shared" si="0"/>
        <v>0</v>
      </c>
    </row>
    <row r="19" spans="1:7" ht="15.75" x14ac:dyDescent="0.25">
      <c r="A19" s="139" t="s">
        <v>54</v>
      </c>
      <c r="B19" s="136" t="s">
        <v>344</v>
      </c>
      <c r="C19" s="140"/>
      <c r="D19" s="137"/>
      <c r="E19" s="137"/>
      <c r="F19" s="137"/>
      <c r="G19" s="128">
        <f t="shared" si="0"/>
        <v>0</v>
      </c>
    </row>
    <row r="20" spans="1:7" ht="15.75" x14ac:dyDescent="0.25">
      <c r="A20" s="126"/>
      <c r="B20" s="126" t="s">
        <v>345</v>
      </c>
      <c r="C20" s="127"/>
      <c r="D20" s="128"/>
      <c r="E20" s="128"/>
      <c r="F20" s="128"/>
      <c r="G20" s="128">
        <f t="shared" si="0"/>
        <v>0</v>
      </c>
    </row>
    <row r="21" spans="1:7" ht="15.75" x14ac:dyDescent="0.25">
      <c r="A21" s="141" t="s">
        <v>346</v>
      </c>
      <c r="B21" s="136" t="s">
        <v>347</v>
      </c>
      <c r="C21" s="127">
        <v>380000</v>
      </c>
      <c r="D21" s="128"/>
      <c r="E21" s="128"/>
      <c r="F21" s="128"/>
      <c r="G21" s="128">
        <f t="shared" si="0"/>
        <v>0</v>
      </c>
    </row>
    <row r="22" spans="1:7" ht="15.75" x14ac:dyDescent="0.25">
      <c r="A22" s="142" t="s">
        <v>348</v>
      </c>
      <c r="B22" s="136" t="s">
        <v>349</v>
      </c>
      <c r="C22" s="140">
        <v>60000000</v>
      </c>
      <c r="D22" s="137">
        <v>824500</v>
      </c>
      <c r="E22" s="137">
        <v>2359055</v>
      </c>
      <c r="F22" s="137">
        <v>808560</v>
      </c>
      <c r="G22" s="128">
        <f t="shared" si="0"/>
        <v>3992115</v>
      </c>
    </row>
    <row r="23" spans="1:7" ht="15.75" x14ac:dyDescent="0.25">
      <c r="A23" s="142" t="s">
        <v>350</v>
      </c>
      <c r="B23" s="126" t="s">
        <v>227</v>
      </c>
      <c r="C23" s="127">
        <v>50000000</v>
      </c>
      <c r="D23" s="128">
        <v>1028750</v>
      </c>
      <c r="E23" s="128">
        <v>2282200</v>
      </c>
      <c r="F23" s="128">
        <v>498600</v>
      </c>
      <c r="G23" s="128">
        <f t="shared" si="0"/>
        <v>3809550</v>
      </c>
    </row>
    <row r="24" spans="1:7" ht="15.75" x14ac:dyDescent="0.25">
      <c r="A24" s="142" t="s">
        <v>315</v>
      </c>
      <c r="B24" s="126" t="s">
        <v>235</v>
      </c>
      <c r="C24" s="127">
        <v>15000000</v>
      </c>
      <c r="D24" s="128"/>
      <c r="E24" s="128"/>
      <c r="F24" s="128"/>
      <c r="G24" s="128">
        <f t="shared" si="0"/>
        <v>0</v>
      </c>
    </row>
    <row r="25" spans="1:7" ht="15.75" x14ac:dyDescent="0.25">
      <c r="A25" s="142" t="s">
        <v>314</v>
      </c>
      <c r="B25" s="126" t="s">
        <v>351</v>
      </c>
      <c r="C25" s="127">
        <v>300000000</v>
      </c>
      <c r="D25" s="128">
        <v>15168750</v>
      </c>
      <c r="E25" s="128">
        <v>783750</v>
      </c>
      <c r="F25" s="128">
        <v>8501687.0500000007</v>
      </c>
      <c r="G25" s="128">
        <f t="shared" si="0"/>
        <v>24454187.050000001</v>
      </c>
    </row>
    <row r="26" spans="1:7" ht="15.75" x14ac:dyDescent="0.25">
      <c r="A26" s="142" t="s">
        <v>313</v>
      </c>
      <c r="B26" s="126" t="s">
        <v>229</v>
      </c>
      <c r="C26" s="127">
        <v>24000000</v>
      </c>
      <c r="D26" s="128"/>
      <c r="E26" s="128"/>
      <c r="F26" s="128"/>
      <c r="G26" s="128">
        <f t="shared" si="0"/>
        <v>0</v>
      </c>
    </row>
    <row r="27" spans="1:7" ht="15.75" x14ac:dyDescent="0.25">
      <c r="A27" s="142" t="s">
        <v>352</v>
      </c>
      <c r="B27" s="126" t="s">
        <v>353</v>
      </c>
      <c r="C27" s="127">
        <v>1000000</v>
      </c>
      <c r="D27" s="128"/>
      <c r="E27" s="128"/>
      <c r="F27" s="128"/>
      <c r="G27" s="128">
        <f t="shared" si="0"/>
        <v>0</v>
      </c>
    </row>
    <row r="28" spans="1:7" ht="15.75" x14ac:dyDescent="0.25">
      <c r="A28" s="142" t="s">
        <v>316</v>
      </c>
      <c r="B28" s="126" t="s">
        <v>354</v>
      </c>
      <c r="C28" s="127">
        <v>700000</v>
      </c>
      <c r="D28" s="128"/>
      <c r="E28" s="128"/>
      <c r="F28" s="128"/>
      <c r="G28" s="128">
        <f t="shared" si="0"/>
        <v>0</v>
      </c>
    </row>
    <row r="29" spans="1:7" ht="15.75" x14ac:dyDescent="0.25">
      <c r="A29" s="143" t="s">
        <v>46</v>
      </c>
      <c r="B29" s="136" t="s">
        <v>355</v>
      </c>
      <c r="C29" s="140">
        <v>1000000</v>
      </c>
      <c r="D29" s="137"/>
      <c r="E29" s="137"/>
      <c r="F29" s="137"/>
      <c r="G29" s="128">
        <f t="shared" si="0"/>
        <v>0</v>
      </c>
    </row>
    <row r="30" spans="1:7" ht="15.75" x14ac:dyDescent="0.25">
      <c r="A30" s="142" t="s">
        <v>356</v>
      </c>
      <c r="B30" s="126" t="s">
        <v>357</v>
      </c>
      <c r="C30" s="127">
        <v>500000</v>
      </c>
      <c r="D30" s="128">
        <v>275000</v>
      </c>
      <c r="E30" s="128">
        <v>175000</v>
      </c>
      <c r="F30" s="128">
        <v>125000</v>
      </c>
      <c r="G30" s="128">
        <f t="shared" si="0"/>
        <v>575000</v>
      </c>
    </row>
    <row r="31" spans="1:7" ht="15.75" x14ac:dyDescent="0.25">
      <c r="A31" s="144" t="s">
        <v>67</v>
      </c>
      <c r="B31" s="126" t="s">
        <v>358</v>
      </c>
      <c r="C31" s="127">
        <v>500000</v>
      </c>
      <c r="D31" s="128">
        <v>75000</v>
      </c>
      <c r="E31" s="128">
        <v>75000</v>
      </c>
      <c r="F31" s="128">
        <v>50000</v>
      </c>
      <c r="G31" s="128">
        <f t="shared" si="0"/>
        <v>200000</v>
      </c>
    </row>
    <row r="32" spans="1:7" ht="15.75" x14ac:dyDescent="0.25">
      <c r="A32" s="142" t="s">
        <v>359</v>
      </c>
      <c r="B32" s="126" t="s">
        <v>360</v>
      </c>
      <c r="C32" s="127">
        <v>100000000</v>
      </c>
      <c r="D32" s="128"/>
      <c r="E32" s="128"/>
      <c r="F32" s="128"/>
      <c r="G32" s="128">
        <f t="shared" si="0"/>
        <v>0</v>
      </c>
    </row>
    <row r="33" spans="1:7" ht="15.75" x14ac:dyDescent="0.25">
      <c r="A33" s="142" t="s">
        <v>69</v>
      </c>
      <c r="B33" s="126" t="s">
        <v>361</v>
      </c>
      <c r="C33" s="127"/>
      <c r="D33" s="128"/>
      <c r="E33" s="128"/>
      <c r="F33" s="128"/>
      <c r="G33" s="128">
        <f t="shared" si="0"/>
        <v>0</v>
      </c>
    </row>
    <row r="34" spans="1:7" ht="15.75" x14ac:dyDescent="0.25">
      <c r="A34" s="143" t="s">
        <v>362</v>
      </c>
      <c r="B34" s="136" t="s">
        <v>363</v>
      </c>
      <c r="C34" s="140">
        <v>1500000</v>
      </c>
      <c r="D34" s="137"/>
      <c r="E34" s="137"/>
      <c r="F34" s="137"/>
      <c r="G34" s="128">
        <f t="shared" si="0"/>
        <v>0</v>
      </c>
    </row>
    <row r="35" spans="1:7" ht="15.75" x14ac:dyDescent="0.25">
      <c r="A35" s="142" t="s">
        <v>364</v>
      </c>
      <c r="B35" s="126" t="s">
        <v>365</v>
      </c>
      <c r="C35" s="127">
        <v>500000</v>
      </c>
      <c r="D35" s="128"/>
      <c r="E35" s="128"/>
      <c r="F35" s="128"/>
      <c r="G35" s="128">
        <f t="shared" si="0"/>
        <v>0</v>
      </c>
    </row>
    <row r="36" spans="1:7" ht="15.75" x14ac:dyDescent="0.25">
      <c r="A36" s="145"/>
      <c r="B36" s="126"/>
      <c r="C36" s="127"/>
      <c r="D36" s="128"/>
      <c r="E36" s="128"/>
      <c r="F36" s="128"/>
      <c r="G36" s="128">
        <f t="shared" si="0"/>
        <v>0</v>
      </c>
    </row>
    <row r="37" spans="1:7" ht="15.75" x14ac:dyDescent="0.25">
      <c r="A37" s="146"/>
      <c r="B37" s="147" t="s">
        <v>74</v>
      </c>
      <c r="C37" s="148">
        <f>C38+C39+C40+C41+C42+C43+C44+C45+C46+C47+C48+C49+C50+C51+C52+C54+C53+C55+C56+C57+C58+C59+C60+C61+C62+C63+C64+C65</f>
        <v>122703536556</v>
      </c>
      <c r="D37" s="148">
        <f>D38+D39+D40+D41+D42+D43+D44+D45+D46+D47+D48+D49+D50+D51+D52+D54+D53+D55+D56+D57+D58+D59+D60+D61+D62+D63+D64+D65</f>
        <v>9995491692.4999981</v>
      </c>
      <c r="E37" s="148">
        <f>E38+E39+E40+E41+E42+E43+E44+E45+E46+E47+E48+E49+E50+E51+E52+E54+E53+E55+E56+E57+E58+E59+E60+E61+E62+E63+E64+E65</f>
        <v>9252346455.960001</v>
      </c>
      <c r="F37" s="148">
        <f>F38+F39+F40+F41+F42+F43+F44+F45+F46+F47+F48+F49+F50+F51+F52+F54+F53+F55+F56+F57+F58+F59+F60+F61+F62+F63+F64+F65</f>
        <v>9549039796.1999989</v>
      </c>
      <c r="G37" s="124">
        <f>F37+E37+D37</f>
        <v>28796877944.659996</v>
      </c>
    </row>
    <row r="38" spans="1:7" ht="15.75" x14ac:dyDescent="0.25">
      <c r="A38" s="142" t="s">
        <v>77</v>
      </c>
      <c r="B38" s="126" t="s">
        <v>366</v>
      </c>
      <c r="C38" s="127">
        <v>30672000</v>
      </c>
      <c r="D38" s="128"/>
      <c r="E38" s="128"/>
      <c r="F38" s="128"/>
      <c r="G38" s="128">
        <f t="shared" si="0"/>
        <v>0</v>
      </c>
    </row>
    <row r="39" spans="1:7" ht="15.75" x14ac:dyDescent="0.25">
      <c r="A39" s="142" t="s">
        <v>281</v>
      </c>
      <c r="B39" s="126" t="s">
        <v>80</v>
      </c>
      <c r="C39" s="127">
        <v>1500000</v>
      </c>
      <c r="D39" s="128"/>
      <c r="E39" s="128"/>
      <c r="F39" s="128"/>
      <c r="G39" s="128">
        <f t="shared" si="0"/>
        <v>0</v>
      </c>
    </row>
    <row r="40" spans="1:7" ht="15.75" x14ac:dyDescent="0.25">
      <c r="A40" s="142" t="s">
        <v>282</v>
      </c>
      <c r="B40" s="136" t="s">
        <v>82</v>
      </c>
      <c r="C40" s="140"/>
      <c r="D40" s="137"/>
      <c r="E40" s="137"/>
      <c r="F40" s="137"/>
      <c r="G40" s="128">
        <f t="shared" si="0"/>
        <v>0</v>
      </c>
    </row>
    <row r="41" spans="1:7" ht="15.75" x14ac:dyDescent="0.25">
      <c r="A41" s="142" t="s">
        <v>283</v>
      </c>
      <c r="B41" s="126" t="s">
        <v>367</v>
      </c>
      <c r="C41" s="127">
        <v>26000000</v>
      </c>
      <c r="D41" s="128">
        <v>727000</v>
      </c>
      <c r="E41" s="128">
        <v>453000</v>
      </c>
      <c r="F41" s="128">
        <v>726751.3</v>
      </c>
      <c r="G41" s="128">
        <f t="shared" si="0"/>
        <v>1906751.3</v>
      </c>
    </row>
    <row r="42" spans="1:7" ht="15.75" x14ac:dyDescent="0.25">
      <c r="A42" s="149" t="s">
        <v>368</v>
      </c>
      <c r="B42" s="126" t="s">
        <v>369</v>
      </c>
      <c r="C42" s="127">
        <v>743215000</v>
      </c>
      <c r="D42" s="128"/>
      <c r="E42" s="128"/>
      <c r="F42" s="128"/>
      <c r="G42" s="128">
        <f t="shared" si="0"/>
        <v>0</v>
      </c>
    </row>
    <row r="43" spans="1:7" ht="15.75" x14ac:dyDescent="0.25">
      <c r="A43" s="150">
        <v>11010101</v>
      </c>
      <c r="B43" s="10" t="s">
        <v>370</v>
      </c>
      <c r="C43" s="10">
        <v>54279173475</v>
      </c>
      <c r="D43" s="10">
        <v>5414421594.4700003</v>
      </c>
      <c r="E43" s="151">
        <v>4938781436.1999998</v>
      </c>
      <c r="F43" s="151">
        <v>4689651616.3999996</v>
      </c>
      <c r="G43" s="152">
        <f>F43+E43+D43</f>
        <v>15042854647.07</v>
      </c>
    </row>
    <row r="44" spans="1:7" ht="15.75" x14ac:dyDescent="0.25">
      <c r="A44" s="150">
        <v>11010201</v>
      </c>
      <c r="B44" s="10" t="s">
        <v>371</v>
      </c>
      <c r="C44" s="10">
        <v>19189991330</v>
      </c>
      <c r="D44" s="10">
        <v>1848153484.3499999</v>
      </c>
      <c r="E44" s="151">
        <v>1915243044.5799999</v>
      </c>
      <c r="F44" s="151">
        <v>1743028573.29</v>
      </c>
      <c r="G44" s="152">
        <f>F44+E44+D44</f>
        <v>5506425102.2199993</v>
      </c>
    </row>
    <row r="45" spans="1:7" ht="15.75" x14ac:dyDescent="0.25">
      <c r="A45" s="150">
        <v>11010301</v>
      </c>
      <c r="B45" s="10" t="s">
        <v>372</v>
      </c>
      <c r="C45" s="10">
        <v>6410532069</v>
      </c>
      <c r="D45" s="10">
        <v>9764285.0999999996</v>
      </c>
      <c r="E45" s="151">
        <v>97289353.359999999</v>
      </c>
      <c r="F45" s="151">
        <v>539498933.39999998</v>
      </c>
      <c r="G45" s="152">
        <f>F45+E45+D45</f>
        <v>646552571.86000001</v>
      </c>
    </row>
    <row r="46" spans="1:7" ht="15.75" x14ac:dyDescent="0.25">
      <c r="A46" s="153" t="s">
        <v>286</v>
      </c>
      <c r="B46" s="136" t="s">
        <v>373</v>
      </c>
      <c r="C46" s="140">
        <v>35331195029</v>
      </c>
      <c r="D46" s="137">
        <v>2650528160.6399999</v>
      </c>
      <c r="E46" s="137">
        <v>2263930887.54</v>
      </c>
      <c r="F46" s="154">
        <v>2551034830.5100002</v>
      </c>
      <c r="G46" s="154">
        <f t="shared" si="0"/>
        <v>7465493878.6900005</v>
      </c>
    </row>
    <row r="47" spans="1:7" ht="15.75" x14ac:dyDescent="0.25">
      <c r="A47" s="153" t="s">
        <v>280</v>
      </c>
      <c r="B47" s="126" t="s">
        <v>374</v>
      </c>
      <c r="C47" s="134"/>
      <c r="D47" s="128"/>
      <c r="E47" s="128"/>
      <c r="F47" s="128"/>
      <c r="G47" s="128">
        <f t="shared" si="0"/>
        <v>0</v>
      </c>
    </row>
    <row r="48" spans="1:7" ht="15.75" x14ac:dyDescent="0.25">
      <c r="A48" s="143" t="s">
        <v>85</v>
      </c>
      <c r="B48" s="126" t="s">
        <v>375</v>
      </c>
      <c r="C48" s="134">
        <v>60000000</v>
      </c>
      <c r="D48" s="128">
        <v>2668000</v>
      </c>
      <c r="E48" s="128">
        <v>2591000</v>
      </c>
      <c r="F48" s="128">
        <v>1180000</v>
      </c>
      <c r="G48" s="128">
        <f t="shared" si="0"/>
        <v>6439000</v>
      </c>
    </row>
    <row r="49" spans="1:7" ht="15.75" x14ac:dyDescent="0.25">
      <c r="A49" s="138" t="s">
        <v>298</v>
      </c>
      <c r="B49" s="126" t="s">
        <v>376</v>
      </c>
      <c r="C49" s="134"/>
      <c r="D49" s="128"/>
      <c r="E49" s="128"/>
      <c r="F49" s="128"/>
      <c r="G49" s="128">
        <f t="shared" si="0"/>
        <v>0</v>
      </c>
    </row>
    <row r="50" spans="1:7" ht="15.75" x14ac:dyDescent="0.25">
      <c r="A50" s="138" t="s">
        <v>284</v>
      </c>
      <c r="B50" s="126" t="s">
        <v>377</v>
      </c>
      <c r="C50" s="140">
        <v>58000000</v>
      </c>
      <c r="D50" s="128"/>
      <c r="E50" s="128"/>
      <c r="F50" s="128"/>
      <c r="G50" s="128">
        <f t="shared" si="0"/>
        <v>0</v>
      </c>
    </row>
    <row r="51" spans="1:7" ht="15.75" x14ac:dyDescent="0.25">
      <c r="A51" s="138" t="s">
        <v>285</v>
      </c>
      <c r="B51" s="126" t="s">
        <v>90</v>
      </c>
      <c r="C51" s="134">
        <v>11000000</v>
      </c>
      <c r="D51" s="128">
        <v>1175729.06</v>
      </c>
      <c r="E51" s="128">
        <v>690280</v>
      </c>
      <c r="F51" s="128">
        <v>726751.3</v>
      </c>
      <c r="G51" s="128">
        <f t="shared" si="0"/>
        <v>2592760.3600000003</v>
      </c>
    </row>
    <row r="52" spans="1:7" ht="15.75" x14ac:dyDescent="0.25">
      <c r="A52" s="155" t="s">
        <v>291</v>
      </c>
      <c r="B52" s="136" t="s">
        <v>378</v>
      </c>
      <c r="C52" s="140">
        <v>66977500</v>
      </c>
      <c r="D52" s="137">
        <v>2837500</v>
      </c>
      <c r="E52" s="137">
        <v>4185500</v>
      </c>
      <c r="F52" s="137">
        <v>529000</v>
      </c>
      <c r="G52" s="128">
        <f t="shared" si="0"/>
        <v>7552000</v>
      </c>
    </row>
    <row r="53" spans="1:7" ht="15.75" x14ac:dyDescent="0.25">
      <c r="A53" s="138" t="s">
        <v>293</v>
      </c>
      <c r="B53" s="126" t="s">
        <v>379</v>
      </c>
      <c r="C53" s="134">
        <v>500000</v>
      </c>
      <c r="D53" s="128"/>
      <c r="E53" s="128"/>
      <c r="F53" s="128"/>
      <c r="G53" s="128">
        <f t="shared" si="0"/>
        <v>0</v>
      </c>
    </row>
    <row r="54" spans="1:7" ht="15.75" x14ac:dyDescent="0.25">
      <c r="A54" s="138" t="s">
        <v>292</v>
      </c>
      <c r="B54" s="126" t="s">
        <v>380</v>
      </c>
      <c r="C54" s="134">
        <v>170300303</v>
      </c>
      <c r="D54" s="128"/>
      <c r="E54" s="128"/>
      <c r="F54" s="128"/>
      <c r="G54" s="128">
        <f t="shared" si="0"/>
        <v>0</v>
      </c>
    </row>
    <row r="55" spans="1:7" ht="15.75" x14ac:dyDescent="0.25">
      <c r="A55" s="138" t="s">
        <v>381</v>
      </c>
      <c r="B55" s="126" t="s">
        <v>382</v>
      </c>
      <c r="C55" s="134">
        <v>122780910</v>
      </c>
      <c r="D55" s="128">
        <v>5777650</v>
      </c>
      <c r="E55" s="128">
        <v>4101500</v>
      </c>
      <c r="F55" s="128">
        <v>4857500</v>
      </c>
      <c r="G55" s="128">
        <f t="shared" si="0"/>
        <v>14736650</v>
      </c>
    </row>
    <row r="56" spans="1:7" ht="15.75" x14ac:dyDescent="0.25">
      <c r="A56" s="138" t="s">
        <v>383</v>
      </c>
      <c r="B56" s="126" t="s">
        <v>133</v>
      </c>
      <c r="C56" s="134">
        <v>2200000</v>
      </c>
      <c r="D56" s="156">
        <v>215000</v>
      </c>
      <c r="E56" s="156">
        <v>90000</v>
      </c>
      <c r="F56" s="156">
        <v>125000</v>
      </c>
      <c r="G56" s="128">
        <f t="shared" si="0"/>
        <v>430000</v>
      </c>
    </row>
    <row r="57" spans="1:7" ht="15.75" x14ac:dyDescent="0.25">
      <c r="A57" s="138" t="s">
        <v>294</v>
      </c>
      <c r="B57" s="126" t="s">
        <v>384</v>
      </c>
      <c r="C57" s="134">
        <v>60000000</v>
      </c>
      <c r="D57" s="128">
        <v>2939200</v>
      </c>
      <c r="E57" s="128">
        <v>1138500</v>
      </c>
      <c r="F57" s="128"/>
      <c r="G57" s="128">
        <f t="shared" si="0"/>
        <v>4077700</v>
      </c>
    </row>
    <row r="58" spans="1:7" ht="15.75" x14ac:dyDescent="0.25">
      <c r="A58" s="155" t="s">
        <v>297</v>
      </c>
      <c r="B58" s="136" t="s">
        <v>385</v>
      </c>
      <c r="C58" s="140">
        <v>3880000</v>
      </c>
      <c r="D58" s="137"/>
      <c r="E58" s="137"/>
      <c r="F58" s="137"/>
      <c r="G58" s="128">
        <f t="shared" si="0"/>
        <v>0</v>
      </c>
    </row>
    <row r="59" spans="1:7" ht="15.75" x14ac:dyDescent="0.25">
      <c r="A59" s="138" t="s">
        <v>150</v>
      </c>
      <c r="B59" s="126" t="s">
        <v>386</v>
      </c>
      <c r="C59" s="134">
        <v>1608000000</v>
      </c>
      <c r="D59" s="128"/>
      <c r="E59" s="128"/>
      <c r="F59" s="128"/>
      <c r="G59" s="128">
        <f t="shared" si="0"/>
        <v>0</v>
      </c>
    </row>
    <row r="60" spans="1:7" ht="15.75" x14ac:dyDescent="0.25">
      <c r="A60" s="135" t="s">
        <v>387</v>
      </c>
      <c r="B60" s="126" t="s">
        <v>388</v>
      </c>
      <c r="C60" s="134">
        <v>20000000</v>
      </c>
      <c r="D60" s="128"/>
      <c r="E60" s="128"/>
      <c r="F60" s="128"/>
      <c r="G60" s="128">
        <f t="shared" si="0"/>
        <v>0</v>
      </c>
    </row>
    <row r="61" spans="1:7" ht="15.75" x14ac:dyDescent="0.25">
      <c r="A61" s="135" t="s">
        <v>99</v>
      </c>
      <c r="B61" s="126" t="s">
        <v>389</v>
      </c>
      <c r="C61" s="134">
        <v>2250000</v>
      </c>
      <c r="D61" s="128"/>
      <c r="E61" s="128"/>
      <c r="F61" s="128"/>
      <c r="G61" s="128">
        <f t="shared" si="0"/>
        <v>0</v>
      </c>
    </row>
    <row r="62" spans="1:7" ht="15.75" x14ac:dyDescent="0.25">
      <c r="A62" s="138" t="s">
        <v>390</v>
      </c>
      <c r="B62" s="126" t="s">
        <v>391</v>
      </c>
      <c r="C62" s="134">
        <v>500000</v>
      </c>
      <c r="D62" s="128"/>
      <c r="E62" s="128"/>
      <c r="F62" s="128"/>
      <c r="G62" s="128">
        <f t="shared" si="0"/>
        <v>0</v>
      </c>
    </row>
    <row r="63" spans="1:7" ht="15.75" x14ac:dyDescent="0.25">
      <c r="A63" s="155" t="s">
        <v>287</v>
      </c>
      <c r="B63" s="136" t="s">
        <v>392</v>
      </c>
      <c r="C63" s="134">
        <v>3019868940</v>
      </c>
      <c r="D63" s="128"/>
      <c r="E63" s="128"/>
      <c r="F63" s="128"/>
      <c r="G63" s="128">
        <f t="shared" si="0"/>
        <v>0</v>
      </c>
    </row>
    <row r="64" spans="1:7" ht="15.75" x14ac:dyDescent="0.25">
      <c r="A64" s="138" t="s">
        <v>288</v>
      </c>
      <c r="B64" s="126" t="s">
        <v>393</v>
      </c>
      <c r="C64" s="134">
        <v>1485000000</v>
      </c>
      <c r="D64" s="128">
        <v>56284088.880000003</v>
      </c>
      <c r="E64" s="128">
        <v>23851954.280000001</v>
      </c>
      <c r="F64" s="128">
        <v>17680840</v>
      </c>
      <c r="G64" s="128">
        <f t="shared" si="0"/>
        <v>97816883.159999996</v>
      </c>
    </row>
    <row r="65" spans="1:7" ht="15.75" x14ac:dyDescent="0.25">
      <c r="A65" s="138" t="s">
        <v>394</v>
      </c>
      <c r="B65" s="126" t="s">
        <v>395</v>
      </c>
      <c r="C65" s="134"/>
      <c r="D65" s="128"/>
      <c r="E65" s="128"/>
      <c r="F65" s="128"/>
      <c r="G65" s="128">
        <f t="shared" si="0"/>
        <v>0</v>
      </c>
    </row>
    <row r="66" spans="1:7" ht="15.75" x14ac:dyDescent="0.25">
      <c r="A66" s="157"/>
      <c r="B66" s="158" t="s">
        <v>396</v>
      </c>
      <c r="C66" s="159">
        <f>C67+C68+C69+C70+C71</f>
        <v>66550000</v>
      </c>
      <c r="D66" s="159">
        <f>D67+D68+D69+D70+D71</f>
        <v>3314067</v>
      </c>
      <c r="E66" s="159">
        <f>E67+E68+E69+E70+E71</f>
        <v>3642458.53</v>
      </c>
      <c r="F66" s="159">
        <f>F67+F68+F69+F70+F71</f>
        <v>64350</v>
      </c>
      <c r="G66" s="160">
        <f t="shared" si="0"/>
        <v>7020875.5299999993</v>
      </c>
    </row>
    <row r="67" spans="1:7" ht="15.75" x14ac:dyDescent="0.25">
      <c r="A67" s="144" t="s">
        <v>397</v>
      </c>
      <c r="B67" s="126" t="s">
        <v>398</v>
      </c>
      <c r="C67" s="134">
        <v>300000</v>
      </c>
      <c r="D67" s="128"/>
      <c r="E67" s="128"/>
      <c r="F67" s="128"/>
      <c r="G67" s="128">
        <f t="shared" si="0"/>
        <v>0</v>
      </c>
    </row>
    <row r="68" spans="1:7" ht="15.75" x14ac:dyDescent="0.25">
      <c r="A68" s="155" t="s">
        <v>295</v>
      </c>
      <c r="B68" s="126" t="s">
        <v>399</v>
      </c>
      <c r="C68" s="134">
        <v>28750000</v>
      </c>
      <c r="D68" s="128"/>
      <c r="E68" s="128"/>
      <c r="F68" s="128"/>
      <c r="G68" s="128">
        <f t="shared" si="0"/>
        <v>0</v>
      </c>
    </row>
    <row r="69" spans="1:7" ht="15.75" x14ac:dyDescent="0.25">
      <c r="A69" s="155" t="s">
        <v>296</v>
      </c>
      <c r="B69" s="126" t="s">
        <v>400</v>
      </c>
      <c r="C69" s="134">
        <v>36000000</v>
      </c>
      <c r="D69" s="128">
        <v>91400</v>
      </c>
      <c r="E69" s="128">
        <v>72050</v>
      </c>
      <c r="F69" s="128">
        <v>64350</v>
      </c>
      <c r="G69" s="128">
        <f t="shared" si="0"/>
        <v>227800</v>
      </c>
    </row>
    <row r="70" spans="1:7" ht="15.75" x14ac:dyDescent="0.25">
      <c r="A70" s="155" t="s">
        <v>140</v>
      </c>
      <c r="B70" s="126" t="s">
        <v>401</v>
      </c>
      <c r="C70" s="134"/>
      <c r="D70" s="128">
        <v>3222667</v>
      </c>
      <c r="E70" s="128">
        <v>3570408.53</v>
      </c>
      <c r="F70" s="128"/>
      <c r="G70" s="128">
        <f t="shared" si="0"/>
        <v>6793075.5299999993</v>
      </c>
    </row>
    <row r="71" spans="1:7" ht="15.75" x14ac:dyDescent="0.25">
      <c r="A71" s="155" t="s">
        <v>144</v>
      </c>
      <c r="B71" s="126" t="s">
        <v>402</v>
      </c>
      <c r="C71" s="134">
        <v>1500000</v>
      </c>
      <c r="D71" s="128"/>
      <c r="E71" s="128"/>
      <c r="F71" s="128"/>
      <c r="G71" s="128">
        <f t="shared" si="0"/>
        <v>0</v>
      </c>
    </row>
    <row r="72" spans="1:7" ht="15.75" x14ac:dyDescent="0.25">
      <c r="A72" s="146"/>
      <c r="B72" s="147" t="s">
        <v>403</v>
      </c>
      <c r="C72" s="161">
        <f>C73+C74+C75+C76+C77+C78+C79+C80+C81+C82+C83+C84+C85+C86+C87+C88+C89+C90+C91+C92+C93+C94+C95+C96+C97+C98+C99+C100+C101+C102</f>
        <v>3321561078</v>
      </c>
      <c r="D72" s="161">
        <f>D73+D74+D75+D76+D77+D78+D79+D80+D81+D82+D83+D84+D85+D86+D87+D88+D89+D90+D91+D92+D93+D94+D95+D96+D97+D98+D99+D100+D101+D102</f>
        <v>105291657.2</v>
      </c>
      <c r="E72" s="161">
        <f>E73+E74+E75+E76+E77+E78+E79+E80+E81+E82+E83+E84+E85+E86+E87+E88+E89+E90+E91+E92+E93+E94+E95+E96+E97+E98+E99+E100+E101+E102</f>
        <v>47302122.43</v>
      </c>
      <c r="F72" s="161">
        <f>F73+F74+F75+F76+F77+F78+F79+F80+F81+F82+F83+F84+F85+F86+F87+F88+F89+F90+F91+F92+F93+F94+F95+F96+F97+F98+F99+F100+F101+F102</f>
        <v>84930739.49000001</v>
      </c>
      <c r="G72" s="124">
        <f>F72+E72+D72</f>
        <v>237524519.12</v>
      </c>
    </row>
    <row r="73" spans="1:7" ht="15.75" x14ac:dyDescent="0.25">
      <c r="A73" s="135" t="s">
        <v>240</v>
      </c>
      <c r="B73" s="126" t="s">
        <v>404</v>
      </c>
      <c r="C73" s="127">
        <v>2200000</v>
      </c>
      <c r="D73" s="128">
        <v>250000</v>
      </c>
      <c r="E73" s="128">
        <v>150000</v>
      </c>
      <c r="F73" s="128"/>
      <c r="G73" s="128">
        <f t="shared" si="0"/>
        <v>400000</v>
      </c>
    </row>
    <row r="74" spans="1:7" ht="15.75" x14ac:dyDescent="0.25">
      <c r="A74" s="153" t="s">
        <v>304</v>
      </c>
      <c r="B74" s="126" t="s">
        <v>405</v>
      </c>
      <c r="C74" s="127">
        <v>360000</v>
      </c>
      <c r="D74" s="128"/>
      <c r="E74" s="128"/>
      <c r="F74" s="128"/>
      <c r="G74" s="128">
        <f t="shared" si="0"/>
        <v>0</v>
      </c>
    </row>
    <row r="75" spans="1:7" ht="15.75" x14ac:dyDescent="0.25">
      <c r="A75" s="153" t="s">
        <v>308</v>
      </c>
      <c r="B75" s="126" t="s">
        <v>406</v>
      </c>
      <c r="C75" s="134">
        <v>2000000</v>
      </c>
      <c r="D75" s="128"/>
      <c r="E75" s="128"/>
      <c r="F75" s="128"/>
      <c r="G75" s="128">
        <f t="shared" si="0"/>
        <v>0</v>
      </c>
    </row>
    <row r="76" spans="1:7" ht="15.75" x14ac:dyDescent="0.25">
      <c r="A76" s="153" t="s">
        <v>407</v>
      </c>
      <c r="B76" s="136" t="s">
        <v>193</v>
      </c>
      <c r="C76" s="140">
        <v>200000</v>
      </c>
      <c r="D76" s="137"/>
      <c r="E76" s="137"/>
      <c r="F76" s="137"/>
      <c r="G76" s="128">
        <f t="shared" si="0"/>
        <v>0</v>
      </c>
    </row>
    <row r="77" spans="1:7" ht="15.75" x14ac:dyDescent="0.25">
      <c r="A77" s="135" t="s">
        <v>310</v>
      </c>
      <c r="B77" s="126" t="s">
        <v>211</v>
      </c>
      <c r="C77" s="134">
        <v>468000000</v>
      </c>
      <c r="D77" s="128">
        <v>49594442.700000003</v>
      </c>
      <c r="E77" s="128">
        <v>1874105.18</v>
      </c>
      <c r="F77" s="128">
        <v>12466891.99</v>
      </c>
      <c r="G77" s="128">
        <f t="shared" si="0"/>
        <v>63935439.870000005</v>
      </c>
    </row>
    <row r="78" spans="1:7" ht="15.75" x14ac:dyDescent="0.25">
      <c r="A78" s="135" t="s">
        <v>311</v>
      </c>
      <c r="B78" s="126" t="s">
        <v>408</v>
      </c>
      <c r="C78" s="134">
        <v>298500000</v>
      </c>
      <c r="D78" s="128">
        <v>14256113</v>
      </c>
      <c r="E78" s="128">
        <v>17137116</v>
      </c>
      <c r="F78" s="128">
        <v>17062520</v>
      </c>
      <c r="G78" s="128">
        <f t="shared" si="0"/>
        <v>48455749</v>
      </c>
    </row>
    <row r="79" spans="1:7" ht="15.75" x14ac:dyDescent="0.25">
      <c r="A79" s="142" t="s">
        <v>307</v>
      </c>
      <c r="B79" s="126" t="s">
        <v>409</v>
      </c>
      <c r="C79" s="127">
        <v>642676375</v>
      </c>
      <c r="D79" s="128"/>
      <c r="E79" s="128"/>
      <c r="F79" s="128"/>
      <c r="G79" s="128">
        <f t="shared" ref="G79:G102" si="1">F79+E79+D79</f>
        <v>0</v>
      </c>
    </row>
    <row r="80" spans="1:7" ht="15.75" x14ac:dyDescent="0.25">
      <c r="A80" s="142" t="s">
        <v>410</v>
      </c>
      <c r="B80" s="136" t="s">
        <v>411</v>
      </c>
      <c r="C80" s="140">
        <v>235975713</v>
      </c>
      <c r="D80" s="137"/>
      <c r="E80" s="137"/>
      <c r="F80" s="137"/>
      <c r="G80" s="128">
        <f t="shared" si="1"/>
        <v>0</v>
      </c>
    </row>
    <row r="81" spans="1:7" ht="15.75" x14ac:dyDescent="0.25">
      <c r="A81" s="138" t="s">
        <v>306</v>
      </c>
      <c r="B81" s="126" t="s">
        <v>412</v>
      </c>
      <c r="C81" s="134">
        <v>251984856</v>
      </c>
      <c r="D81" s="128"/>
      <c r="E81" s="128"/>
      <c r="F81" s="128"/>
      <c r="G81" s="128">
        <f t="shared" si="1"/>
        <v>0</v>
      </c>
    </row>
    <row r="82" spans="1:7" ht="15.75" x14ac:dyDescent="0.25">
      <c r="A82" s="138" t="s">
        <v>413</v>
      </c>
      <c r="B82" s="126" t="s">
        <v>197</v>
      </c>
      <c r="C82" s="134">
        <v>51370000</v>
      </c>
      <c r="D82" s="128">
        <v>3823345</v>
      </c>
      <c r="E82" s="128">
        <v>3650385</v>
      </c>
      <c r="F82" s="128">
        <v>20472050</v>
      </c>
      <c r="G82" s="128">
        <f t="shared" si="1"/>
        <v>27945780</v>
      </c>
    </row>
    <row r="83" spans="1:7" ht="15.75" x14ac:dyDescent="0.25">
      <c r="A83" s="153" t="s">
        <v>414</v>
      </c>
      <c r="B83" s="126" t="s">
        <v>415</v>
      </c>
      <c r="C83" s="134">
        <v>117416500</v>
      </c>
      <c r="D83" s="128">
        <v>19000396.5</v>
      </c>
      <c r="E83" s="128">
        <v>5882863.25</v>
      </c>
      <c r="F83" s="128">
        <v>7543498</v>
      </c>
      <c r="G83" s="128">
        <f t="shared" si="1"/>
        <v>32426757.75</v>
      </c>
    </row>
    <row r="84" spans="1:7" ht="15.75" x14ac:dyDescent="0.25">
      <c r="A84" s="153" t="s">
        <v>208</v>
      </c>
      <c r="B84" s="126" t="s">
        <v>209</v>
      </c>
      <c r="C84" s="134">
        <v>4000000</v>
      </c>
      <c r="D84" s="128"/>
      <c r="E84" s="128"/>
      <c r="F84" s="128"/>
      <c r="G84" s="128">
        <f t="shared" si="1"/>
        <v>0</v>
      </c>
    </row>
    <row r="85" spans="1:7" ht="15.75" x14ac:dyDescent="0.25">
      <c r="A85" s="142" t="s">
        <v>309</v>
      </c>
      <c r="B85" s="126" t="s">
        <v>416</v>
      </c>
      <c r="C85" s="134">
        <v>186500000</v>
      </c>
      <c r="D85" s="128">
        <v>45000</v>
      </c>
      <c r="E85" s="128">
        <v>30000</v>
      </c>
      <c r="F85" s="128">
        <v>37000</v>
      </c>
      <c r="G85" s="128">
        <f t="shared" si="1"/>
        <v>112000</v>
      </c>
    </row>
    <row r="86" spans="1:7" ht="15.75" x14ac:dyDescent="0.25">
      <c r="A86" s="138" t="s">
        <v>417</v>
      </c>
      <c r="B86" s="126" t="s">
        <v>213</v>
      </c>
      <c r="C86" s="134">
        <v>28000000</v>
      </c>
      <c r="D86" s="128"/>
      <c r="E86" s="128"/>
      <c r="F86" s="128"/>
      <c r="G86" s="128">
        <f t="shared" si="1"/>
        <v>0</v>
      </c>
    </row>
    <row r="87" spans="1:7" ht="15.75" x14ac:dyDescent="0.25">
      <c r="A87" s="153" t="s">
        <v>305</v>
      </c>
      <c r="B87" s="126" t="s">
        <v>418</v>
      </c>
      <c r="C87" s="134"/>
      <c r="D87" s="128"/>
      <c r="E87" s="128">
        <v>120000</v>
      </c>
      <c r="F87" s="128"/>
      <c r="G87" s="128">
        <f t="shared" si="1"/>
        <v>120000</v>
      </c>
    </row>
    <row r="88" spans="1:7" ht="15.75" x14ac:dyDescent="0.25">
      <c r="A88" s="138" t="s">
        <v>312</v>
      </c>
      <c r="B88" s="136" t="s">
        <v>419</v>
      </c>
      <c r="C88" s="140">
        <v>100000000</v>
      </c>
      <c r="D88" s="137"/>
      <c r="E88" s="137"/>
      <c r="F88" s="137"/>
      <c r="G88" s="128">
        <f t="shared" si="1"/>
        <v>0</v>
      </c>
    </row>
    <row r="89" spans="1:7" ht="15.75" x14ac:dyDescent="0.25">
      <c r="A89" s="138" t="s">
        <v>420</v>
      </c>
      <c r="B89" s="126" t="s">
        <v>421</v>
      </c>
      <c r="C89" s="134"/>
      <c r="D89" s="128"/>
      <c r="E89" s="128"/>
      <c r="F89" s="128"/>
      <c r="G89" s="128">
        <f t="shared" si="1"/>
        <v>0</v>
      </c>
    </row>
    <row r="90" spans="1:7" ht="15.75" x14ac:dyDescent="0.25">
      <c r="A90" s="153" t="s">
        <v>414</v>
      </c>
      <c r="B90" s="126" t="s">
        <v>422</v>
      </c>
      <c r="C90" s="134">
        <v>35000000</v>
      </c>
      <c r="D90" s="128">
        <v>106626</v>
      </c>
      <c r="E90" s="128">
        <v>767249</v>
      </c>
      <c r="F90" s="128">
        <v>7676887.5</v>
      </c>
      <c r="G90" s="128">
        <f t="shared" si="1"/>
        <v>8550762.5</v>
      </c>
    </row>
    <row r="91" spans="1:7" ht="15.75" x14ac:dyDescent="0.25">
      <c r="A91" s="155" t="s">
        <v>299</v>
      </c>
      <c r="B91" s="162" t="s">
        <v>423</v>
      </c>
      <c r="C91" s="163">
        <v>46000000</v>
      </c>
      <c r="D91" s="128">
        <v>551500</v>
      </c>
      <c r="E91" s="128">
        <v>1728000</v>
      </c>
      <c r="F91" s="128">
        <v>1561000</v>
      </c>
      <c r="G91" s="128">
        <f t="shared" si="1"/>
        <v>3840500</v>
      </c>
    </row>
    <row r="92" spans="1:7" ht="15.75" x14ac:dyDescent="0.25">
      <c r="A92" s="138" t="s">
        <v>301</v>
      </c>
      <c r="B92" s="126" t="s">
        <v>424</v>
      </c>
      <c r="C92" s="164">
        <v>422700000</v>
      </c>
      <c r="D92" s="128"/>
      <c r="E92" s="128"/>
      <c r="F92" s="128"/>
      <c r="G92" s="128">
        <f t="shared" si="1"/>
        <v>0</v>
      </c>
    </row>
    <row r="93" spans="1:7" ht="15.75" x14ac:dyDescent="0.25">
      <c r="A93" s="138" t="s">
        <v>176</v>
      </c>
      <c r="B93" s="133" t="s">
        <v>425</v>
      </c>
      <c r="C93" s="165"/>
      <c r="D93" s="128"/>
      <c r="E93" s="128"/>
      <c r="F93" s="128"/>
      <c r="G93" s="128">
        <f t="shared" si="1"/>
        <v>0</v>
      </c>
    </row>
    <row r="94" spans="1:7" ht="15.75" x14ac:dyDescent="0.25">
      <c r="A94" s="138" t="s">
        <v>300</v>
      </c>
      <c r="B94" s="126" t="s">
        <v>426</v>
      </c>
      <c r="C94" s="134">
        <v>200000000</v>
      </c>
      <c r="D94" s="128"/>
      <c r="E94" s="128"/>
      <c r="F94" s="128"/>
      <c r="G94" s="128">
        <f t="shared" si="1"/>
        <v>0</v>
      </c>
    </row>
    <row r="95" spans="1:7" ht="15.75" x14ac:dyDescent="0.25">
      <c r="A95" s="138" t="s">
        <v>300</v>
      </c>
      <c r="B95" s="126" t="s">
        <v>427</v>
      </c>
      <c r="C95" s="134"/>
      <c r="D95" s="128"/>
      <c r="E95" s="128"/>
      <c r="F95" s="128"/>
      <c r="G95" s="128">
        <f t="shared" si="1"/>
        <v>0</v>
      </c>
    </row>
    <row r="96" spans="1:7" ht="15.75" x14ac:dyDescent="0.25">
      <c r="A96" s="138" t="s">
        <v>303</v>
      </c>
      <c r="B96" s="126" t="s">
        <v>428</v>
      </c>
      <c r="C96" s="134"/>
      <c r="D96" s="128"/>
      <c r="E96" s="128"/>
      <c r="F96" s="128"/>
      <c r="G96" s="128">
        <f t="shared" si="1"/>
        <v>0</v>
      </c>
    </row>
    <row r="97" spans="1:7" ht="15.75" x14ac:dyDescent="0.25">
      <c r="A97" s="153" t="s">
        <v>302</v>
      </c>
      <c r="B97" s="126" t="s">
        <v>429</v>
      </c>
      <c r="C97" s="134">
        <v>200975000</v>
      </c>
      <c r="D97" s="128">
        <v>17048234</v>
      </c>
      <c r="E97" s="128">
        <v>15087404</v>
      </c>
      <c r="F97" s="128">
        <v>17859292</v>
      </c>
      <c r="G97" s="128">
        <f t="shared" si="1"/>
        <v>49994930</v>
      </c>
    </row>
    <row r="98" spans="1:7" ht="15.75" x14ac:dyDescent="0.25">
      <c r="A98" s="155" t="s">
        <v>289</v>
      </c>
      <c r="B98" s="136" t="s">
        <v>430</v>
      </c>
      <c r="C98" s="140">
        <v>3456400</v>
      </c>
      <c r="D98" s="137"/>
      <c r="E98" s="137"/>
      <c r="F98" s="137"/>
      <c r="G98" s="128">
        <f t="shared" si="1"/>
        <v>0</v>
      </c>
    </row>
    <row r="99" spans="1:7" ht="15.75" x14ac:dyDescent="0.25">
      <c r="A99" s="138" t="s">
        <v>290</v>
      </c>
      <c r="B99" s="126" t="s">
        <v>431</v>
      </c>
      <c r="C99" s="134">
        <v>4000000</v>
      </c>
      <c r="D99" s="128">
        <v>616000</v>
      </c>
      <c r="E99" s="128">
        <v>875000</v>
      </c>
      <c r="F99" s="128">
        <v>251600</v>
      </c>
      <c r="G99" s="128">
        <f t="shared" si="1"/>
        <v>1742600</v>
      </c>
    </row>
    <row r="100" spans="1:7" ht="15.75" x14ac:dyDescent="0.25">
      <c r="A100" s="138" t="s">
        <v>432</v>
      </c>
      <c r="B100" s="126" t="s">
        <v>433</v>
      </c>
      <c r="C100" s="134"/>
      <c r="D100" s="128"/>
      <c r="E100" s="128"/>
      <c r="F100" s="128"/>
      <c r="G100" s="128">
        <f t="shared" si="1"/>
        <v>0</v>
      </c>
    </row>
    <row r="101" spans="1:7" ht="15.75" x14ac:dyDescent="0.25">
      <c r="A101" s="138" t="s">
        <v>434</v>
      </c>
      <c r="B101" s="136" t="s">
        <v>435</v>
      </c>
      <c r="C101" s="140"/>
      <c r="D101" s="137"/>
      <c r="E101" s="137"/>
      <c r="F101" s="137"/>
      <c r="G101" s="128">
        <f t="shared" si="1"/>
        <v>0</v>
      </c>
    </row>
    <row r="102" spans="1:7" ht="15.75" x14ac:dyDescent="0.25">
      <c r="A102" s="144" t="s">
        <v>436</v>
      </c>
      <c r="B102" s="126" t="s">
        <v>437</v>
      </c>
      <c r="C102" s="134">
        <v>20246234</v>
      </c>
      <c r="D102" s="128"/>
      <c r="E102" s="128"/>
      <c r="F102" s="128"/>
      <c r="G102" s="128">
        <f t="shared" si="1"/>
        <v>0</v>
      </c>
    </row>
  </sheetData>
  <mergeCells count="2">
    <mergeCell ref="A1:G1"/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OVERHEAD</vt:lpstr>
      <vt:lpstr>PERSONNEL</vt:lpstr>
      <vt:lpstr>CAPITAL</vt:lpstr>
      <vt:lpstr>REVENUE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</dc:creator>
  <cp:lastModifiedBy>BUDGET</cp:lastModifiedBy>
  <dcterms:created xsi:type="dcterms:W3CDTF">2019-07-30T10:13:24Z</dcterms:created>
  <dcterms:modified xsi:type="dcterms:W3CDTF">2019-07-30T12:03:03Z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